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39689214-T\AppData\Local\Microsoft\Windows\INetCache\Content.Outlook\WDWG0QBU\"/>
    </mc:Choice>
  </mc:AlternateContent>
  <xr:revisionPtr revIDLastSave="0" documentId="13_ncr:1_{20D97C76-8586-422F-9173-3D8D27F84FDA}" xr6:coauthVersionLast="47" xr6:coauthVersionMax="47" xr10:uidLastSave="{00000000-0000-0000-0000-000000000000}"/>
  <bookViews>
    <workbookView xWindow="-120" yWindow="-120" windowWidth="29040" windowHeight="15840" tabRatio="956" activeTab="3" xr2:uid="{00000000-000D-0000-FFFF-FFFF00000000}"/>
  </bookViews>
  <sheets>
    <sheet name="Liquidació PTTO 2020" sheetId="5" r:id="rId1"/>
    <sheet name="Liquidació PTTO 2020 Ingrés" sheetId="6" r:id="rId2"/>
    <sheet name="Liquidació PTTO 2020 Despesa" sheetId="11" r:id="rId3"/>
    <sheet name="Conciliació 2020" sheetId="7" r:id="rId4"/>
  </sheets>
  <externalReferences>
    <externalReference r:id="rId5"/>
  </externalReferences>
  <calcPr calcId="181029"/>
</workbook>
</file>

<file path=xl/calcChain.xml><?xml version="1.0" encoding="utf-8"?>
<calcChain xmlns="http://schemas.openxmlformats.org/spreadsheetml/2006/main">
  <c r="J56" i="11" l="1"/>
  <c r="K56" i="11"/>
  <c r="L56" i="11"/>
  <c r="I56" i="11"/>
  <c r="I55" i="11"/>
  <c r="J55" i="11"/>
  <c r="K55" i="11"/>
  <c r="L55" i="11"/>
  <c r="M53" i="11"/>
  <c r="H53" i="11" s="1"/>
  <c r="J54" i="11"/>
  <c r="K54" i="11"/>
  <c r="L54" i="11"/>
  <c r="I54" i="11"/>
  <c r="E30" i="6"/>
  <c r="H15" i="6"/>
  <c r="M17" i="6"/>
  <c r="J52" i="11"/>
  <c r="K52" i="11"/>
  <c r="L52" i="11"/>
  <c r="I52" i="11"/>
  <c r="I51" i="11"/>
  <c r="J50" i="11"/>
  <c r="K50" i="11"/>
  <c r="L50" i="11"/>
  <c r="I50" i="11"/>
  <c r="J47" i="11"/>
  <c r="K47" i="11"/>
  <c r="L47" i="11"/>
  <c r="L48" i="11" s="1"/>
  <c r="I47" i="11"/>
  <c r="I48" i="11" s="1"/>
  <c r="J44" i="11"/>
  <c r="K44" i="11"/>
  <c r="K48" i="11" s="1"/>
  <c r="L44" i="11"/>
  <c r="I44" i="11"/>
  <c r="J42" i="11"/>
  <c r="K42" i="11"/>
  <c r="L42" i="11"/>
  <c r="I42" i="11"/>
  <c r="J41" i="11"/>
  <c r="K41" i="11"/>
  <c r="L41" i="11"/>
  <c r="I41" i="11"/>
  <c r="J39" i="11"/>
  <c r="K39" i="11"/>
  <c r="L39" i="11"/>
  <c r="I39" i="11"/>
  <c r="J38" i="11"/>
  <c r="K38" i="11"/>
  <c r="L38" i="11"/>
  <c r="I38" i="11"/>
  <c r="J36" i="11"/>
  <c r="K36" i="11"/>
  <c r="L36" i="11"/>
  <c r="I3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9" i="11"/>
  <c r="H10" i="11"/>
  <c r="H11" i="11"/>
  <c r="H12" i="11"/>
  <c r="H3" i="11"/>
  <c r="J34" i="11"/>
  <c r="K34" i="11"/>
  <c r="L34" i="11"/>
  <c r="I34" i="11"/>
  <c r="J15" i="11"/>
  <c r="K15" i="11"/>
  <c r="L15" i="11"/>
  <c r="I15" i="11"/>
  <c r="J13" i="11"/>
  <c r="K13" i="11"/>
  <c r="L13" i="11"/>
  <c r="I13" i="11"/>
  <c r="J7" i="11"/>
  <c r="K7" i="11"/>
  <c r="L7" i="11"/>
  <c r="I7" i="11"/>
  <c r="J6" i="11"/>
  <c r="K6" i="11"/>
  <c r="L6" i="11"/>
  <c r="I6" i="11"/>
  <c r="H5" i="11"/>
  <c r="H8" i="11"/>
  <c r="H14" i="11"/>
  <c r="H16" i="11"/>
  <c r="H49" i="11"/>
  <c r="H2" i="11"/>
  <c r="J4" i="11"/>
  <c r="K4" i="11"/>
  <c r="L4" i="11"/>
  <c r="I4" i="11"/>
  <c r="M50" i="11"/>
  <c r="H50" i="11" s="1"/>
  <c r="M34" i="11"/>
  <c r="H34" i="11" s="1"/>
  <c r="M15" i="11"/>
  <c r="H15" i="11" s="1"/>
  <c r="M13" i="11"/>
  <c r="H13" i="11" s="1"/>
  <c r="M6" i="11"/>
  <c r="H6" i="11" s="1"/>
  <c r="M4" i="11"/>
  <c r="H4" i="11" s="1"/>
  <c r="D5" i="7"/>
  <c r="D24" i="7" s="1"/>
  <c r="H3" i="6"/>
  <c r="H4" i="6"/>
  <c r="H5" i="6"/>
  <c r="H6" i="6"/>
  <c r="H7" i="6"/>
  <c r="H8" i="6"/>
  <c r="H9" i="6"/>
  <c r="H10" i="6"/>
  <c r="H11" i="6"/>
  <c r="H12" i="6"/>
  <c r="H13" i="6"/>
  <c r="H16" i="6"/>
  <c r="H18" i="6"/>
  <c r="H20" i="6"/>
  <c r="H21" i="6"/>
  <c r="H22" i="6"/>
  <c r="H23" i="6"/>
  <c r="H24" i="6"/>
  <c r="H25" i="6"/>
  <c r="H27" i="6"/>
  <c r="H28" i="6"/>
  <c r="H31" i="6"/>
  <c r="H32" i="6"/>
  <c r="H33" i="6"/>
  <c r="H2" i="6"/>
  <c r="J25" i="6"/>
  <c r="K25" i="6"/>
  <c r="I25" i="6"/>
  <c r="M31" i="6"/>
  <c r="J32" i="6"/>
  <c r="K32" i="6"/>
  <c r="L32" i="6"/>
  <c r="L33" i="6" s="1"/>
  <c r="I32" i="6"/>
  <c r="N30" i="6"/>
  <c r="J30" i="6"/>
  <c r="J33" i="6" s="1"/>
  <c r="K30" i="6"/>
  <c r="K33" i="6" s="1"/>
  <c r="L30" i="6"/>
  <c r="I30" i="6"/>
  <c r="I33" i="6" s="1"/>
  <c r="M29" i="6"/>
  <c r="M30" i="6" s="1"/>
  <c r="L25" i="6"/>
  <c r="J23" i="6"/>
  <c r="K23" i="6"/>
  <c r="L23" i="6"/>
  <c r="I23" i="6"/>
  <c r="M15" i="6"/>
  <c r="J21" i="6"/>
  <c r="K21" i="6"/>
  <c r="L21" i="6"/>
  <c r="I21" i="6"/>
  <c r="J19" i="6"/>
  <c r="K19" i="6"/>
  <c r="L19" i="6"/>
  <c r="I19" i="6"/>
  <c r="J13" i="6"/>
  <c r="K13" i="6"/>
  <c r="L13" i="6"/>
  <c r="I13" i="6"/>
  <c r="K9" i="6"/>
  <c r="L9" i="6"/>
  <c r="J9" i="6"/>
  <c r="K7" i="6"/>
  <c r="L7" i="6"/>
  <c r="J7" i="6"/>
  <c r="J4" i="6"/>
  <c r="J5" i="6" s="1"/>
  <c r="K4" i="6"/>
  <c r="K5" i="6" s="1"/>
  <c r="L4" i="6"/>
  <c r="L5" i="6" s="1"/>
  <c r="I4" i="6"/>
  <c r="I5" i="6" s="1"/>
  <c r="M32" i="6"/>
  <c r="M25" i="6"/>
  <c r="M23" i="6"/>
  <c r="M21" i="6"/>
  <c r="M19" i="6"/>
  <c r="H19" i="6" s="1"/>
  <c r="M13" i="6"/>
  <c r="M9" i="6"/>
  <c r="M7" i="6"/>
  <c r="M4" i="6"/>
  <c r="M5" i="6" s="1"/>
  <c r="D7" i="5"/>
  <c r="F13" i="5"/>
  <c r="D13" i="5"/>
  <c r="G12" i="5"/>
  <c r="E12" i="5"/>
  <c r="G11" i="5"/>
  <c r="E11" i="5"/>
  <c r="G10" i="5"/>
  <c r="E10" i="5"/>
  <c r="G9" i="5"/>
  <c r="E9" i="5"/>
  <c r="G8" i="5"/>
  <c r="E8" i="5"/>
  <c r="F7" i="5"/>
  <c r="G6" i="5"/>
  <c r="E6" i="5"/>
  <c r="G5" i="5"/>
  <c r="E5" i="5"/>
  <c r="G4" i="5"/>
  <c r="E4" i="5"/>
  <c r="M37" i="11"/>
  <c r="M43" i="11"/>
  <c r="M51" i="11"/>
  <c r="M45" i="11"/>
  <c r="M40" i="11"/>
  <c r="M35" i="11"/>
  <c r="H45" i="11" l="1"/>
  <c r="H43" i="11"/>
  <c r="H40" i="11"/>
  <c r="H35" i="11"/>
  <c r="H51" i="11"/>
  <c r="H37" i="11"/>
  <c r="J48" i="11"/>
  <c r="K26" i="6"/>
  <c r="M7" i="11"/>
  <c r="H7" i="11" s="1"/>
  <c r="M44" i="11"/>
  <c r="H44" i="11" s="1"/>
  <c r="M36" i="11"/>
  <c r="H36" i="11" s="1"/>
  <c r="M38" i="11"/>
  <c r="H38" i="11" s="1"/>
  <c r="M47" i="11"/>
  <c r="H47" i="11" s="1"/>
  <c r="M54" i="11"/>
  <c r="H54" i="11" s="1"/>
  <c r="M41" i="11"/>
  <c r="H41" i="11" s="1"/>
  <c r="M52" i="11"/>
  <c r="H52" i="11" s="1"/>
  <c r="M33" i="6"/>
  <c r="J26" i="6"/>
  <c r="J34" i="6" s="1"/>
  <c r="I26" i="6"/>
  <c r="I34" i="6" s="1"/>
  <c r="K34" i="6"/>
  <c r="L26" i="6"/>
  <c r="L34" i="6" s="1"/>
  <c r="M26" i="6"/>
  <c r="F4" i="6"/>
  <c r="F15" i="5"/>
  <c r="G13" i="5"/>
  <c r="G7" i="5"/>
  <c r="E7" i="5"/>
  <c r="M34" i="6" l="1"/>
  <c r="H34" i="6" s="1"/>
  <c r="H26" i="6"/>
  <c r="M39" i="11"/>
  <c r="H39" i="11" s="1"/>
  <c r="M42" i="11"/>
  <c r="H42" i="11" s="1"/>
  <c r="M48" i="11"/>
  <c r="H48" i="11" s="1"/>
  <c r="M55" i="11"/>
  <c r="H55" i="11" s="1"/>
  <c r="N2" i="6"/>
  <c r="N14" i="6"/>
  <c r="N15" i="6" s="1"/>
  <c r="F25" i="6"/>
  <c r="F23" i="6"/>
  <c r="F2" i="6"/>
  <c r="F18" i="6"/>
  <c r="F32" i="6"/>
  <c r="F16" i="6"/>
  <c r="F29" i="6"/>
  <c r="F24" i="6"/>
  <c r="F20" i="6"/>
  <c r="F12" i="6"/>
  <c r="F8" i="6"/>
  <c r="F34" i="6"/>
  <c r="F30" i="6"/>
  <c r="F15" i="6"/>
  <c r="F10" i="6"/>
  <c r="F7" i="6"/>
  <c r="F31" i="6"/>
  <c r="F28" i="6"/>
  <c r="F27" i="6"/>
  <c r="F22" i="6"/>
  <c r="F17" i="6"/>
  <c r="F14" i="6"/>
  <c r="F6" i="6"/>
  <c r="F9" i="6"/>
  <c r="F33" i="6"/>
  <c r="F21" i="6"/>
  <c r="F3" i="6"/>
  <c r="F26" i="6"/>
  <c r="F13" i="6"/>
  <c r="F5" i="6"/>
  <c r="N10" i="6"/>
  <c r="N3" i="6"/>
  <c r="N24" i="6"/>
  <c r="N25" i="6" s="1"/>
  <c r="N12" i="6"/>
  <c r="N31" i="6"/>
  <c r="N32" i="6" s="1"/>
  <c r="N33" i="6" s="1"/>
  <c r="N22" i="6"/>
  <c r="N23" i="6" s="1"/>
  <c r="N18" i="6"/>
  <c r="N17" i="6"/>
  <c r="N16" i="6"/>
  <c r="N6" i="6"/>
  <c r="N7" i="6" s="1"/>
  <c r="N20" i="6"/>
  <c r="N21" i="6" s="1"/>
  <c r="N8" i="6"/>
  <c r="N9" i="6" s="1"/>
  <c r="F19" i="6"/>
  <c r="F2" i="11" l="1"/>
  <c r="M56" i="11"/>
  <c r="N4" i="6"/>
  <c r="N5" i="6" s="1"/>
  <c r="N19" i="6"/>
  <c r="N13" i="6"/>
  <c r="N55" i="11" l="1"/>
  <c r="H56" i="11"/>
  <c r="F41" i="11"/>
  <c r="F15" i="11"/>
  <c r="F46" i="11"/>
  <c r="F55" i="11"/>
  <c r="F30" i="11"/>
  <c r="F44" i="11"/>
  <c r="F3" i="11"/>
  <c r="F6" i="11"/>
  <c r="F38" i="11"/>
  <c r="F45" i="11"/>
  <c r="F39" i="11"/>
  <c r="F42" i="11"/>
  <c r="F43" i="11"/>
  <c r="F10" i="11"/>
  <c r="F12" i="11"/>
  <c r="F20" i="11"/>
  <c r="F23" i="11"/>
  <c r="N42" i="11"/>
  <c r="N39" i="11"/>
  <c r="F47" i="11"/>
  <c r="F36" i="11"/>
  <c r="F33" i="11"/>
  <c r="F50" i="11"/>
  <c r="F31" i="11"/>
  <c r="F32" i="11"/>
  <c r="F9" i="11"/>
  <c r="F18" i="11"/>
  <c r="F22" i="11"/>
  <c r="F53" i="11"/>
  <c r="F27" i="11"/>
  <c r="F52" i="11"/>
  <c r="F17" i="11"/>
  <c r="F5" i="11"/>
  <c r="F8" i="11"/>
  <c r="F16" i="11"/>
  <c r="F26" i="11"/>
  <c r="F37" i="11"/>
  <c r="F14" i="11"/>
  <c r="F40" i="11"/>
  <c r="F48" i="11"/>
  <c r="F7" i="11"/>
  <c r="F29" i="11"/>
  <c r="F54" i="11"/>
  <c r="F34" i="11"/>
  <c r="F4" i="11"/>
  <c r="F19" i="11"/>
  <c r="F13" i="11"/>
  <c r="F24" i="11"/>
  <c r="F35" i="11"/>
  <c r="F11" i="11"/>
  <c r="F21" i="11"/>
  <c r="F51" i="11"/>
  <c r="F56" i="11"/>
  <c r="F25" i="11"/>
  <c r="F49" i="11"/>
  <c r="F28" i="11"/>
  <c r="N56" i="11"/>
  <c r="N27" i="11"/>
  <c r="N25" i="11"/>
  <c r="N23" i="11"/>
  <c r="N21" i="11"/>
  <c r="N19" i="11"/>
  <c r="N17" i="11"/>
  <c r="N14" i="11"/>
  <c r="N5" i="11"/>
  <c r="N2" i="11"/>
  <c r="N50" i="11"/>
  <c r="N33" i="11"/>
  <c r="N31" i="11"/>
  <c r="N29" i="11"/>
  <c r="N49" i="11"/>
  <c r="N26" i="11"/>
  <c r="N24" i="11"/>
  <c r="N22" i="11"/>
  <c r="N20" i="11"/>
  <c r="N18" i="11"/>
  <c r="N16" i="11"/>
  <c r="N12" i="11"/>
  <c r="N11" i="11"/>
  <c r="N10" i="11"/>
  <c r="N9" i="11"/>
  <c r="N8" i="11"/>
  <c r="N3" i="11"/>
  <c r="N46" i="11"/>
  <c r="N32" i="11"/>
  <c r="N30" i="11"/>
  <c r="N28" i="11"/>
  <c r="N6" i="11"/>
  <c r="N43" i="11"/>
  <c r="N37" i="11"/>
  <c r="N53" i="11"/>
  <c r="N51" i="11"/>
  <c r="N4" i="11"/>
  <c r="N45" i="11"/>
  <c r="N40" i="11"/>
  <c r="N13" i="11"/>
  <c r="N15" i="11"/>
  <c r="N7" i="11"/>
  <c r="N35" i="11"/>
  <c r="N34" i="11"/>
  <c r="N52" i="11"/>
  <c r="N38" i="11"/>
  <c r="N41" i="11"/>
  <c r="N54" i="11"/>
  <c r="N36" i="11"/>
  <c r="N47" i="11"/>
  <c r="N44" i="11"/>
  <c r="N48" i="11"/>
  <c r="N26" i="6"/>
</calcChain>
</file>

<file path=xl/sharedStrings.xml><?xml version="1.0" encoding="utf-8"?>
<sst xmlns="http://schemas.openxmlformats.org/spreadsheetml/2006/main" count="230" uniqueCount="214">
  <si>
    <t>CAPITOL</t>
  </si>
  <si>
    <t>ARTICLE</t>
  </si>
  <si>
    <t>APLICACIO</t>
  </si>
  <si>
    <t>2-DESPESES CORRENTS DE BENS I SERVEIS</t>
  </si>
  <si>
    <t>22-MATERIAL, SUBMINISTRAMENT I ALTRES</t>
  </si>
  <si>
    <t>D/2270014</t>
  </si>
  <si>
    <t>SERVEIS DE FORMACIO</t>
  </si>
  <si>
    <t>1-REMUNERACIONS DEL PERSONAL</t>
  </si>
  <si>
    <t>16-ASSEGURANCES I COTITZACIONS SOCIALS</t>
  </si>
  <si>
    <t>D/1600001</t>
  </si>
  <si>
    <t>SEGURETAT SOCIAL</t>
  </si>
  <si>
    <t>D/2250001</t>
  </si>
  <si>
    <t>TRIBUTS</t>
  </si>
  <si>
    <t>25-PRESTACIO DE SERVEIS AMB MITJANS ALIENS</t>
  </si>
  <si>
    <t>D/2510002</t>
  </si>
  <si>
    <t>PRESTACIO DE SERVEIS AMB MITJANS ALIENS AMB ALTRES ENTITATS</t>
  </si>
  <si>
    <t>13-PERSONAL LABORAL</t>
  </si>
  <si>
    <t>D/1300001</t>
  </si>
  <si>
    <t>RETRIBUCIONS BASIQUES FIXE</t>
  </si>
  <si>
    <t>23-INDEMNITZACIONS PER RAO DEL SERVEI</t>
  </si>
  <si>
    <t>D/2300001</t>
  </si>
  <si>
    <t>DIETES, LOCOMOCIO I TRASLLATS</t>
  </si>
  <si>
    <t>D/2260039</t>
  </si>
  <si>
    <t>DESPESES PER SERVEIS BANCARIS</t>
  </si>
  <si>
    <t>D/2200001</t>
  </si>
  <si>
    <t>MATERIAL ORDINARI NO INVENTARIABLE</t>
  </si>
  <si>
    <t>D/1310001</t>
  </si>
  <si>
    <t>RETRIBUCIONS BASIQUES TEMPORAL</t>
  </si>
  <si>
    <t>3-TAXES, VENDA DE BENS I SERVEIS I ALTRES INGRESSOS</t>
  </si>
  <si>
    <t>31-PRESTACIO DE SERVEIS</t>
  </si>
  <si>
    <t>I/3190010</t>
  </si>
  <si>
    <t>PRESTACIONS D'ALTRES SERVEIS A ENTITATS DE FORA DEL SECTOR PUBLIC</t>
  </si>
  <si>
    <t>20-LLOGUERS I CANONS</t>
  </si>
  <si>
    <t>D/2040001</t>
  </si>
  <si>
    <t>ALTRES LLOGUERS I CANONS</t>
  </si>
  <si>
    <t>D/2210089</t>
  </si>
  <si>
    <t>ALTRES SUBMINISTRAMENTS</t>
  </si>
  <si>
    <t>D/2260002</t>
  </si>
  <si>
    <t>ATENCIONS PROTOCOL.LARIES I REPRESENTATIVES</t>
  </si>
  <si>
    <t>D/2260003</t>
  </si>
  <si>
    <t>PUBLICITAT, DIFUSIO I CAMPANYES INSTITUCIONALS</t>
  </si>
  <si>
    <t>4-TRANSFERENCIES CORRENTS</t>
  </si>
  <si>
    <t>48-A FAMILIES, INSTITUCIONS SENSE FI DE LUCRE I ALTRES ENS CORPORATIUS</t>
  </si>
  <si>
    <t>D/4800001</t>
  </si>
  <si>
    <t>A FAMILIES</t>
  </si>
  <si>
    <t>D/2270002</t>
  </si>
  <si>
    <t>SEGURETAT</t>
  </si>
  <si>
    <t>D/2000002</t>
  </si>
  <si>
    <t>ALTRES LLOGUERS I CANONS DE TERRENYS, BENS NATURALS, EDIFICIS I ALTRES COMUNICACIONS</t>
  </si>
  <si>
    <t>D/4810001</t>
  </si>
  <si>
    <t>A FUNDACIONS</t>
  </si>
  <si>
    <t>3-DESPESES FINANCERES</t>
  </si>
  <si>
    <t>34-ALTRES DESPESES FINANCERES</t>
  </si>
  <si>
    <t>D/3490001</t>
  </si>
  <si>
    <t>ALTRES DESPESES FINANCERES</t>
  </si>
  <si>
    <t>44-D'ALTRES ENTITATS DEL SECTOR PUBLIC, D'UNIVERSITATS PUBLIQUES I D'ALTRES ENTITATS PARTICIPADES</t>
  </si>
  <si>
    <t>I/4490008</t>
  </si>
  <si>
    <t>DE LA UNIVERSITAT ROVIRA I VIRGILI</t>
  </si>
  <si>
    <t>D/2260011</t>
  </si>
  <si>
    <t>FORMACIO DEL PERSONAL PROPI</t>
  </si>
  <si>
    <t>D/2240001</t>
  </si>
  <si>
    <t>DESPESES D'ASSEGURANCES</t>
  </si>
  <si>
    <t>D/2260089</t>
  </si>
  <si>
    <t>ALTRES DESPESES DIVERSES</t>
  </si>
  <si>
    <t>21-CONSERVACIO I REPARACIO</t>
  </si>
  <si>
    <t>D/2140001</t>
  </si>
  <si>
    <t>ALTRES DESPESES DE CONSERVACIO, REPARACIO I MANTENIMENT</t>
  </si>
  <si>
    <t>D/2270008</t>
  </si>
  <si>
    <t>INTERPRETS I TRADUCTORS</t>
  </si>
  <si>
    <t>46-D'ENS I CORPORACIONS LOCALS</t>
  </si>
  <si>
    <t>I/4620002</t>
  </si>
  <si>
    <t>D/2220001</t>
  </si>
  <si>
    <t>DESPESES POSTALS, MISSATGERIA I ALTRES SIMILARS</t>
  </si>
  <si>
    <t>I/4600009</t>
  </si>
  <si>
    <t>ALTRES TRANSFERENCIES D'AJUNTAMENTS</t>
  </si>
  <si>
    <t>D/2010001</t>
  </si>
  <si>
    <t>LLOGUERS I CANONS DE MATERIAL DE TRANSPORT</t>
  </si>
  <si>
    <t>48-DE FAMILIES, INSTITUCIONS SENSE FI DE LUCRE I ALTRES ENS CORPORATIUS</t>
  </si>
  <si>
    <t>D/2280002</t>
  </si>
  <si>
    <t>SERVEIS INFORMATICS REALITZATS PER ALTRES ENTITATS</t>
  </si>
  <si>
    <t>D/2020001</t>
  </si>
  <si>
    <t>LLOGUERS I CANONS D'EQUIPS PER A PROCES DE DADES</t>
  </si>
  <si>
    <t>5-INGRESSOS PATRIMONIALS</t>
  </si>
  <si>
    <t>53-ALTRES INGRESSOS FINANCERS</t>
  </si>
  <si>
    <t>I/5340001</t>
  </si>
  <si>
    <t>ALTRES INGRESSOS FINANCERS</t>
  </si>
  <si>
    <t>47-D'EMPRESES PRIVADES</t>
  </si>
  <si>
    <t>I/4700001</t>
  </si>
  <si>
    <t>D'EMPRESES PRIVADES</t>
  </si>
  <si>
    <t>I/4800001</t>
  </si>
  <si>
    <t>DE FAMILIES</t>
  </si>
  <si>
    <t>49-DE L'EXTERIOR</t>
  </si>
  <si>
    <t>I/4990009</t>
  </si>
  <si>
    <t>ALTRES TRANSFERENCIES CORRENTS DE L'EXTERIOR</t>
  </si>
  <si>
    <t>D/2270001</t>
  </si>
  <si>
    <t>NETEJA I SANEJAMENT</t>
  </si>
  <si>
    <t>D/2200002</t>
  </si>
  <si>
    <t>PREMSA, REVISTES, LLIBRES I ALTRES PUBLICACIONS</t>
  </si>
  <si>
    <t>54-INGRESSOS PATRIMONIALS NO FINANCERS</t>
  </si>
  <si>
    <t>I/5400001</t>
  </si>
  <si>
    <t>LLOGUERS DE BENS IMMOBLES</t>
  </si>
  <si>
    <t>D/2270013</t>
  </si>
  <si>
    <t>TREBALLS TECNICS</t>
  </si>
  <si>
    <t>44-A ALTRES ENTITATS DEL SECTOR PUBLIC, A UNIVERSITATS PUBLIQUES I A ALTRES ENTITATS PARTICIPADES</t>
  </si>
  <si>
    <t>D/4490008</t>
  </si>
  <si>
    <t>A LA UNIVERSITAT ROVIRA I VIGILI</t>
  </si>
  <si>
    <t>40-DEL SECTOR PUBLIC ESTATAL</t>
  </si>
  <si>
    <t>I/4020028</t>
  </si>
  <si>
    <t>PROGRAMES D'UNIVERSITAT I RECERCA</t>
  </si>
  <si>
    <t>D/2210001</t>
  </si>
  <si>
    <t>AIGUA I ENERGIA</t>
  </si>
  <si>
    <t>6-INVERSIONS REALS</t>
  </si>
  <si>
    <t>CAPÍTOL</t>
  </si>
  <si>
    <t>NOM DE L'APLICACIÓ</t>
  </si>
  <si>
    <t>DESVIACIONS PRESSUPOSTÀRIES</t>
  </si>
  <si>
    <t>TAXES, VENDA BÉNS I SERVEIS, ALTRES INGRESSOS</t>
  </si>
  <si>
    <t>TRANSFERÈNCIES CORRENTS</t>
  </si>
  <si>
    <t>INGRESSOS PATRIMONIALS</t>
  </si>
  <si>
    <t>TOTAL INGRESSOS</t>
  </si>
  <si>
    <t>REMUNERACIONS DE PERSONAL</t>
  </si>
  <si>
    <t>DESPESES CORRENTS DE BÉNS I SERVEIS</t>
  </si>
  <si>
    <t>DESPESES FINANCERES</t>
  </si>
  <si>
    <t>INVERSONS REALS</t>
  </si>
  <si>
    <t>TOTAL DESPESES</t>
  </si>
  <si>
    <t>RESULTAT PRESSUPOSTARI</t>
  </si>
  <si>
    <t xml:space="preserve"> LIQUIDACIÓ PRESSUPOST EXERCICI 2020</t>
  </si>
  <si>
    <t>Conciliació de Resultats 2019</t>
  </si>
  <si>
    <t>Conciliació Resultat Pressupostari i Resultat Comptable</t>
  </si>
  <si>
    <t>RESULTAT</t>
  </si>
  <si>
    <t>Resultat Pressupostari</t>
  </si>
  <si>
    <t>- Ingressos Capítols 6 a 9</t>
  </si>
  <si>
    <t>+ despeses Capítols 6 a 9</t>
  </si>
  <si>
    <t>-Dotació amortitzacions</t>
  </si>
  <si>
    <t>-Dotació deterioraments</t>
  </si>
  <si>
    <t>-Dotació Provisions</t>
  </si>
  <si>
    <t>+/- Variació Provisió saldos pojectes</t>
  </si>
  <si>
    <t>+ subvencions transferides a rtat exercici</t>
  </si>
  <si>
    <t>+Subvencions corrents liquidades en ex. Anteriors</t>
  </si>
  <si>
    <t>+/- Beneficis o pèrdues procedents d'immobilitzat</t>
  </si>
  <si>
    <t>+ Reversió de deterioraments</t>
  </si>
  <si>
    <t>+ Aplicacions de provisions</t>
  </si>
  <si>
    <t>- Aplicació de provisions</t>
  </si>
  <si>
    <t>+/- Resultat Extraordinari</t>
  </si>
  <si>
    <t xml:space="preserve"> + Inversions ( Altes / baixes Immobilitzat capítol II finacera )</t>
  </si>
  <si>
    <t>Resultat Comptable</t>
  </si>
  <si>
    <t>PRESSUPOST 2020</t>
  </si>
  <si>
    <t>LIQUIDACIÓ PRESSUPOST 2020</t>
  </si>
  <si>
    <t>DESCRIPCIÓ</t>
  </si>
  <si>
    <t>I/3190009</t>
  </si>
  <si>
    <t>PRESTACIONS D'ALTRES SERVEIS A ENTITATS DE DINS DEL SECTOR PUBLIC</t>
  </si>
  <si>
    <t>Total 31-PRESTACIO DE SERVEIS</t>
  </si>
  <si>
    <t>Total 3-TAXES, VENDA DE BENS I SERVEIS I ALTRES INGRESSOS</t>
  </si>
  <si>
    <t>Total 40-DEL SECTOR PUBLIC ESTATAL</t>
  </si>
  <si>
    <t>41-DE LA GENERALITAT DE CATALUNYA</t>
  </si>
  <si>
    <t>I/410002</t>
  </si>
  <si>
    <t>DE LA GENERALITAT DE CATALUNYA</t>
  </si>
  <si>
    <t>Total 41-DE LA GENERALITAT DE CATALUNYA</t>
  </si>
  <si>
    <t>I/4480001</t>
  </si>
  <si>
    <t>D'ALTRES ENTITATS PARTICIPADES DELS SECTOR PUBLIC DE LA GENERALITAT</t>
  </si>
  <si>
    <t>I/4490003</t>
  </si>
  <si>
    <t>DE LA UNIVERSITAT AUTÒNOMA DE BARCELONA</t>
  </si>
  <si>
    <t>Total 44-D'ALTRES ENTITATS DEL SECTOR PUBLIC, D'UNIVERSITATS PUBLIQUES I D'ALTRES ENTITATS PARTICIPADES</t>
  </si>
  <si>
    <t>45- DE COMUNITATS AUTÒNOMES</t>
  </si>
  <si>
    <t>I/4500001</t>
  </si>
  <si>
    <t>DE COMUNITATS AUTÒNOMES</t>
  </si>
  <si>
    <t>Total 45- DE COMUNITATS AUTÒNOMES</t>
  </si>
  <si>
    <t>I/4610001</t>
  </si>
  <si>
    <t>D' ENTITATS DEPENENTS DE L'ADMINISTRACIÓ LOCAL</t>
  </si>
  <si>
    <t>DE LA DIPUTACIÓ DE TARRAGONA</t>
  </si>
  <si>
    <t>Total 46-D'ENS I CORPORACIONS LOCALS</t>
  </si>
  <si>
    <t>Total 47-D'EMPRESES PRIVADES</t>
  </si>
  <si>
    <t>Total 48-DE FAMILIES, INSTITUCIONS SENSE FI DE LUCRE I ALTRES ENS CORPORATIUS</t>
  </si>
  <si>
    <t>Total 49-DE L'EXTERIOR</t>
  </si>
  <si>
    <t>Total 4-TRANSFERENCIES CORRENTS</t>
  </si>
  <si>
    <t>52-INTERESSOS DE DIPOSIT</t>
  </si>
  <si>
    <t>I/5200001</t>
  </si>
  <si>
    <t>INTERESSOS DE COMPTES CORRENTS</t>
  </si>
  <si>
    <t>Total 52-INTERESSOS DE DIPOSIT</t>
  </si>
  <si>
    <t>Total 53-ALTRES INGRESSOS FINANCERS</t>
  </si>
  <si>
    <t>Total 54-INGRESSOS PATRIMONIALS NO FINANCERS</t>
  </si>
  <si>
    <t>Total 5-INGRESSOS PATRIMONIALS</t>
  </si>
  <si>
    <t>1 Trimestre</t>
  </si>
  <si>
    <t>2 Trimestre</t>
  </si>
  <si>
    <t>3 Trimestre</t>
  </si>
  <si>
    <t>4 Trimestre</t>
  </si>
  <si>
    <t>Total 13-PERSONAL LABORAL</t>
  </si>
  <si>
    <t>Total 16-ASSEGURANCES I COTITZACIONS SOCIALS</t>
  </si>
  <si>
    <t>Total 20-LLOGUERS I CANONS</t>
  </si>
  <si>
    <t>Total 21-CONSERVACIO I REPARACIO</t>
  </si>
  <si>
    <t>Total 22-MATERIAL, SUBMINISTRAMENT I ALTRES</t>
  </si>
  <si>
    <t>Total 23-INDEMNITZACIONS PER RAO DEL SERVEI</t>
  </si>
  <si>
    <t>Total 25-PRESTACIO DE SERVEIS AMB MITJANS ALIENS</t>
  </si>
  <si>
    <t>Total 34-ALTRES DESPESES FINANCERES</t>
  </si>
  <si>
    <t>Total 44-A ALTRES ENTITATS DEL SECTOR PUBLIC, A UNIVERSITATS PUBLIQUES I A ALTRES ENTITATS PARTICIPADES</t>
  </si>
  <si>
    <t>Total 48-A FAMILIES, INSTITUCIONS SENSE FI DE LUCRE I ALTRES ENS CORPORATIUS</t>
  </si>
  <si>
    <t>Variació</t>
  </si>
  <si>
    <t>Total 1-REMUNERACIONS DEL PERSONAL</t>
  </si>
  <si>
    <t>D/2030001</t>
  </si>
  <si>
    <t>LLOGUERS I CANONS D'ALTRE IMMOBILITZAT MATERIAL</t>
  </si>
  <si>
    <t>Total 2-DESPESES CORRENTS DE BENS I SERVEIS</t>
  </si>
  <si>
    <t>Total 3-DESPESES FINANCERES</t>
  </si>
  <si>
    <t>64-INVERSIONS REALS EN MOBILIARI I ESTRIS</t>
  </si>
  <si>
    <t>D/6400001</t>
  </si>
  <si>
    <t>INVERSIONS EN MOBILIARI I ESTRIS PER COMPTE PROPI</t>
  </si>
  <si>
    <t>Total 64-INVERSIONS REALS EN MOBILIARI I ESTRIS</t>
  </si>
  <si>
    <t>65-INVERSIONS EN EQUIPS DE PROCES DE DADES I TELECOMUNICACIONS</t>
  </si>
  <si>
    <t>D/6500001</t>
  </si>
  <si>
    <t>INVERSIONS EN EQUIPS DE PROCES DE DADES</t>
  </si>
  <si>
    <t>Total 65-INVERSIONS EN EQUIPS DE PROCES DE DADES I TELECOMUNICACIONS</t>
  </si>
  <si>
    <t>67-INVERSIONS EN ALTRE IMMOBILITZAT MATERIAL</t>
  </si>
  <si>
    <t>D/6700001</t>
  </si>
  <si>
    <t>INVERSIONS EN ALTRE IMMOBILITZAT MATERIAL</t>
  </si>
  <si>
    <t>Total 67-INVERSIONS EN ALTRE IMMOBILITZAT MATERIAL</t>
  </si>
  <si>
    <t>Total 6-INVERSIONS REALS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</si>
</sst>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9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name val="Arial"/>
      <family val="2"/>
    </font>
    <font>
      <b/>
      <sz val="14"/>
      <color indexed="8"/>
      <name val="Calibri"/>
      <family val="2"/>
      <scheme val="minor"/>
    </font>
    <font>
      <sz val="14"/>
      <color theme="0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i/>
      <sz val="14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31">
    <border>
      <left/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4"/>
      </bottom>
      <diagonal/>
    </border>
    <border>
      <left style="thin">
        <color indexed="64"/>
      </left>
      <right/>
      <top style="thin">
        <color theme="4"/>
      </top>
      <bottom style="thin">
        <color theme="4"/>
      </bottom>
      <diagonal/>
    </border>
    <border>
      <left/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 style="thin">
        <color theme="4"/>
      </top>
      <bottom/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138">
    <xf numFmtId="0" fontId="0" fillId="0" borderId="0" xfId="0"/>
    <xf numFmtId="0" fontId="3" fillId="3" borderId="0" xfId="0" applyFont="1" applyFill="1"/>
    <xf numFmtId="0" fontId="3" fillId="0" borderId="0" xfId="0" applyFont="1"/>
    <xf numFmtId="0" fontId="4" fillId="5" borderId="6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10" fontId="7" fillId="3" borderId="0" xfId="0" applyNumberFormat="1" applyFont="1" applyFill="1" applyAlignment="1">
      <alignment horizontal="center" vertical="center" wrapText="1"/>
    </xf>
    <xf numFmtId="4" fontId="6" fillId="3" borderId="7" xfId="0" applyNumberFormat="1" applyFont="1" applyFill="1" applyBorder="1" applyAlignment="1">
      <alignment horizontal="center" vertical="center" wrapText="1"/>
    </xf>
    <xf numFmtId="10" fontId="4" fillId="2" borderId="0" xfId="1" applyNumberFormat="1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" fillId="3" borderId="6" xfId="0" applyFont="1" applyFill="1" applyBorder="1"/>
    <xf numFmtId="0" fontId="8" fillId="3" borderId="0" xfId="0" applyFont="1" applyFill="1"/>
    <xf numFmtId="4" fontId="8" fillId="3" borderId="0" xfId="0" applyNumberFormat="1" applyFont="1" applyFill="1"/>
    <xf numFmtId="4" fontId="3" fillId="0" borderId="7" xfId="0" applyNumberFormat="1" applyFont="1" applyBorder="1"/>
    <xf numFmtId="4" fontId="4" fillId="4" borderId="9" xfId="0" applyNumberFormat="1" applyFont="1" applyFill="1" applyBorder="1" applyAlignment="1">
      <alignment horizontal="center" vertical="center" wrapText="1"/>
    </xf>
    <xf numFmtId="4" fontId="4" fillId="4" borderId="10" xfId="0" applyNumberFormat="1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4" fontId="11" fillId="3" borderId="0" xfId="0" applyNumberFormat="1" applyFont="1" applyFill="1" applyAlignment="1">
      <alignment horizontal="center" vertical="center" wrapText="1"/>
    </xf>
    <xf numFmtId="49" fontId="10" fillId="6" borderId="6" xfId="0" applyNumberFormat="1" applyFont="1" applyFill="1" applyBorder="1" applyAlignment="1">
      <alignment horizontal="left" vertical="center" wrapText="1"/>
    </xf>
    <xf numFmtId="4" fontId="12" fillId="6" borderId="0" xfId="0" applyNumberFormat="1" applyFont="1" applyFill="1" applyAlignment="1">
      <alignment horizontal="center" vertical="center" wrapText="1"/>
    </xf>
    <xf numFmtId="49" fontId="13" fillId="3" borderId="6" xfId="0" applyNumberFormat="1" applyFont="1" applyFill="1" applyBorder="1" applyAlignment="1">
      <alignment horizontal="center" vertical="center" wrapText="1"/>
    </xf>
    <xf numFmtId="4" fontId="14" fillId="3" borderId="0" xfId="0" applyNumberFormat="1" applyFont="1" applyFill="1" applyAlignment="1">
      <alignment horizontal="center" vertical="center" wrapText="1"/>
    </xf>
    <xf numFmtId="49" fontId="11" fillId="3" borderId="13" xfId="0" applyNumberFormat="1" applyFont="1" applyFill="1" applyBorder="1" applyAlignment="1">
      <alignment horizontal="center" vertical="center" wrapText="1"/>
    </xf>
    <xf numFmtId="4" fontId="11" fillId="3" borderId="14" xfId="0" applyNumberFormat="1" applyFont="1" applyFill="1" applyBorder="1" applyAlignment="1">
      <alignment horizontal="center" vertical="center" wrapText="1"/>
    </xf>
    <xf numFmtId="49" fontId="10" fillId="6" borderId="8" xfId="0" applyNumberFormat="1" applyFont="1" applyFill="1" applyBorder="1" applyAlignment="1">
      <alignment horizontal="left" vertical="center" wrapText="1"/>
    </xf>
    <xf numFmtId="4" fontId="12" fillId="6" borderId="9" xfId="0" applyNumberFormat="1" applyFont="1" applyFill="1" applyBorder="1" applyAlignment="1">
      <alignment horizontal="center" vertical="center" wrapText="1"/>
    </xf>
    <xf numFmtId="164" fontId="6" fillId="3" borderId="0" xfId="0" applyNumberFormat="1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164" fontId="8" fillId="3" borderId="0" xfId="0" applyNumberFormat="1" applyFont="1" applyFill="1"/>
    <xf numFmtId="164" fontId="4" fillId="4" borderId="9" xfId="0" applyNumberFormat="1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vertical="center" wrapText="1"/>
    </xf>
    <xf numFmtId="0" fontId="2" fillId="7" borderId="18" xfId="0" applyFont="1" applyFill="1" applyBorder="1" applyAlignment="1">
      <alignment horizontal="left" vertical="center" wrapText="1"/>
    </xf>
    <xf numFmtId="0" fontId="2" fillId="7" borderId="18" xfId="0" applyFont="1" applyFill="1" applyBorder="1" applyAlignment="1">
      <alignment vertical="center" wrapText="1"/>
    </xf>
    <xf numFmtId="10" fontId="2" fillId="7" borderId="18" xfId="0" applyNumberFormat="1" applyFont="1" applyFill="1" applyBorder="1" applyAlignment="1">
      <alignment horizontal="center" vertical="center" wrapText="1"/>
    </xf>
    <xf numFmtId="10" fontId="2" fillId="7" borderId="1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6" fillId="3" borderId="0" xfId="0" applyFont="1" applyFill="1" applyAlignment="1">
      <alignment vertical="center" wrapText="1"/>
    </xf>
    <xf numFmtId="10" fontId="16" fillId="3" borderId="0" xfId="0" applyNumberFormat="1" applyFont="1" applyFill="1" applyAlignment="1">
      <alignment horizontal="center" vertical="center" wrapText="1"/>
    </xf>
    <xf numFmtId="10" fontId="16" fillId="3" borderId="21" xfId="0" applyNumberFormat="1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vertical="center" wrapText="1"/>
    </xf>
    <xf numFmtId="10" fontId="15" fillId="4" borderId="0" xfId="0" applyNumberFormat="1" applyFont="1" applyFill="1" applyAlignment="1">
      <alignment horizontal="center" vertical="center" wrapText="1"/>
    </xf>
    <xf numFmtId="10" fontId="15" fillId="4" borderId="21" xfId="0" applyNumberFormat="1" applyFont="1" applyFill="1" applyBorder="1" applyAlignment="1">
      <alignment horizontal="center" vertical="center" wrapText="1"/>
    </xf>
    <xf numFmtId="0" fontId="15" fillId="8" borderId="23" xfId="0" applyFont="1" applyFill="1" applyBorder="1" applyAlignment="1">
      <alignment vertical="center" wrapText="1"/>
    </xf>
    <xf numFmtId="0" fontId="15" fillId="8" borderId="1" xfId="0" applyFont="1" applyFill="1" applyBorder="1" applyAlignment="1">
      <alignment vertical="center" wrapText="1"/>
    </xf>
    <xf numFmtId="10" fontId="15" fillId="8" borderId="1" xfId="0" applyNumberFormat="1" applyFont="1" applyFill="1" applyBorder="1" applyAlignment="1">
      <alignment horizontal="center" vertical="center" wrapText="1"/>
    </xf>
    <xf numFmtId="10" fontId="15" fillId="8" borderId="24" xfId="0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3" fontId="0" fillId="0" borderId="0" xfId="0" applyNumberFormat="1" applyAlignment="1">
      <alignment vertical="center" wrapText="1"/>
    </xf>
    <xf numFmtId="0" fontId="15" fillId="7" borderId="26" xfId="0" applyFont="1" applyFill="1" applyBorder="1" applyAlignment="1">
      <alignment vertical="center" wrapText="1"/>
    </xf>
    <xf numFmtId="0" fontId="15" fillId="7" borderId="27" xfId="0" applyFont="1" applyFill="1" applyBorder="1" applyAlignment="1">
      <alignment horizontal="left" vertical="center" wrapText="1"/>
    </xf>
    <xf numFmtId="0" fontId="15" fillId="7" borderId="27" xfId="0" applyFont="1" applyFill="1" applyBorder="1" applyAlignment="1">
      <alignment vertical="center" wrapText="1"/>
    </xf>
    <xf numFmtId="10" fontId="15" fillId="7" borderId="27" xfId="0" applyNumberFormat="1" applyFont="1" applyFill="1" applyBorder="1" applyAlignment="1">
      <alignment horizontal="center" vertical="center" wrapText="1"/>
    </xf>
    <xf numFmtId="10" fontId="15" fillId="7" borderId="2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164" fontId="2" fillId="7" borderId="18" xfId="0" applyNumberFormat="1" applyFont="1" applyFill="1" applyBorder="1" applyAlignment="1">
      <alignment horizontal="center" vertical="center" wrapText="1"/>
    </xf>
    <xf numFmtId="164" fontId="16" fillId="3" borderId="0" xfId="0" applyNumberFormat="1" applyFont="1" applyFill="1" applyAlignment="1">
      <alignment horizontal="center" vertical="center" wrapText="1"/>
    </xf>
    <xf numFmtId="164" fontId="15" fillId="4" borderId="0" xfId="0" applyNumberFormat="1" applyFont="1" applyFill="1" applyAlignment="1">
      <alignment horizontal="center" vertical="center" wrapText="1"/>
    </xf>
    <xf numFmtId="164" fontId="15" fillId="8" borderId="1" xfId="0" applyNumberFormat="1" applyFont="1" applyFill="1" applyBorder="1" applyAlignment="1">
      <alignment horizontal="center" vertical="center" wrapText="1"/>
    </xf>
    <xf numFmtId="164" fontId="15" fillId="7" borderId="27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5" fillId="3" borderId="0" xfId="0" applyNumberFormat="1" applyFont="1" applyFill="1" applyAlignment="1">
      <alignment horizontal="center" vertical="center" wrapText="1"/>
    </xf>
    <xf numFmtId="164" fontId="17" fillId="0" borderId="0" xfId="0" applyNumberFormat="1" applyFont="1" applyAlignment="1">
      <alignment horizontal="center" vertical="center" wrapText="1"/>
    </xf>
    <xf numFmtId="10" fontId="15" fillId="8" borderId="0" xfId="0" applyNumberFormat="1" applyFont="1" applyFill="1" applyBorder="1" applyAlignment="1">
      <alignment horizontal="center" vertical="center" wrapText="1"/>
    </xf>
    <xf numFmtId="10" fontId="15" fillId="7" borderId="12" xfId="0" applyNumberFormat="1" applyFont="1" applyFill="1" applyBorder="1" applyAlignment="1">
      <alignment horizontal="center" vertical="center" wrapText="1"/>
    </xf>
    <xf numFmtId="164" fontId="3" fillId="3" borderId="0" xfId="0" applyNumberFormat="1" applyFont="1" applyFill="1"/>
    <xf numFmtId="164" fontId="10" fillId="5" borderId="16" xfId="0" applyNumberFormat="1" applyFont="1" applyFill="1" applyBorder="1" applyAlignment="1">
      <alignment horizontal="center" vertical="center" wrapText="1"/>
    </xf>
    <xf numFmtId="164" fontId="11" fillId="3" borderId="7" xfId="0" applyNumberFormat="1" applyFont="1" applyFill="1" applyBorder="1" applyAlignment="1">
      <alignment horizontal="center" vertical="center" wrapText="1"/>
    </xf>
    <xf numFmtId="164" fontId="12" fillId="6" borderId="7" xfId="0" applyNumberFormat="1" applyFont="1" applyFill="1" applyBorder="1" applyAlignment="1">
      <alignment horizontal="center" vertical="center" wrapText="1"/>
    </xf>
    <xf numFmtId="164" fontId="14" fillId="3" borderId="7" xfId="0" applyNumberFormat="1" applyFont="1" applyFill="1" applyBorder="1" applyAlignment="1">
      <alignment horizontal="center" vertical="center" wrapText="1"/>
    </xf>
    <xf numFmtId="164" fontId="11" fillId="3" borderId="16" xfId="0" applyNumberFormat="1" applyFont="1" applyFill="1" applyBorder="1" applyAlignment="1">
      <alignment horizontal="center" vertical="center" wrapText="1"/>
    </xf>
    <xf numFmtId="164" fontId="14" fillId="0" borderId="7" xfId="0" applyNumberFormat="1" applyFont="1" applyBorder="1" applyAlignment="1">
      <alignment horizontal="center" vertical="center" wrapText="1"/>
    </xf>
    <xf numFmtId="164" fontId="12" fillId="6" borderId="1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15" fillId="7" borderId="29" xfId="0" applyFont="1" applyFill="1" applyBorder="1" applyAlignment="1">
      <alignment vertical="center" wrapText="1"/>
    </xf>
    <xf numFmtId="0" fontId="15" fillId="7" borderId="14" xfId="0" applyFont="1" applyFill="1" applyBorder="1" applyAlignment="1">
      <alignment horizontal="left" vertical="center" wrapText="1"/>
    </xf>
    <xf numFmtId="0" fontId="15" fillId="7" borderId="14" xfId="0" applyFont="1" applyFill="1" applyBorder="1" applyAlignment="1">
      <alignment vertical="center" wrapText="1"/>
    </xf>
    <xf numFmtId="10" fontId="15" fillId="7" borderId="14" xfId="0" applyNumberFormat="1" applyFont="1" applyFill="1" applyBorder="1" applyAlignment="1">
      <alignment horizontal="center" vertical="center" wrapText="1"/>
    </xf>
    <xf numFmtId="10" fontId="15" fillId="7" borderId="15" xfId="0" applyNumberFormat="1" applyFont="1" applyFill="1" applyBorder="1" applyAlignment="1">
      <alignment horizontal="center" vertical="center" wrapText="1"/>
    </xf>
    <xf numFmtId="10" fontId="15" fillId="3" borderId="0" xfId="0" applyNumberFormat="1" applyFont="1" applyFill="1" applyAlignment="1">
      <alignment horizontal="center" vertical="center" wrapText="1"/>
    </xf>
    <xf numFmtId="0" fontId="15" fillId="8" borderId="0" xfId="0" applyFont="1" applyFill="1" applyAlignment="1">
      <alignment vertical="center" wrapText="1"/>
    </xf>
    <xf numFmtId="10" fontId="15" fillId="8" borderId="0" xfId="0" applyNumberFormat="1" applyFont="1" applyFill="1" applyAlignment="1">
      <alignment horizontal="center" vertical="center" wrapText="1"/>
    </xf>
    <xf numFmtId="10" fontId="15" fillId="8" borderId="21" xfId="0" applyNumberFormat="1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vertical="center" wrapText="1"/>
    </xf>
    <xf numFmtId="0" fontId="15" fillId="3" borderId="11" xfId="0" applyFont="1" applyFill="1" applyBorder="1" applyAlignment="1">
      <alignment vertical="center" wrapText="1"/>
    </xf>
    <xf numFmtId="0" fontId="15" fillId="9" borderId="26" xfId="0" applyFont="1" applyFill="1" applyBorder="1" applyAlignment="1">
      <alignment vertical="center" wrapText="1"/>
    </xf>
    <xf numFmtId="0" fontId="15" fillId="9" borderId="27" xfId="0" applyFont="1" applyFill="1" applyBorder="1" applyAlignment="1">
      <alignment horizontal="left" vertical="center" wrapText="1"/>
    </xf>
    <xf numFmtId="0" fontId="15" fillId="9" borderId="27" xfId="0" applyFont="1" applyFill="1" applyBorder="1" applyAlignment="1">
      <alignment vertical="center" wrapText="1"/>
    </xf>
    <xf numFmtId="10" fontId="15" fillId="9" borderId="12" xfId="0" applyNumberFormat="1" applyFont="1" applyFill="1" applyBorder="1" applyAlignment="1">
      <alignment horizontal="center" vertical="center" wrapText="1"/>
    </xf>
    <xf numFmtId="10" fontId="15" fillId="10" borderId="12" xfId="0" applyNumberFormat="1" applyFont="1" applyFill="1" applyBorder="1" applyAlignment="1">
      <alignment horizontal="center" vertical="center" wrapText="1"/>
    </xf>
    <xf numFmtId="10" fontId="15" fillId="9" borderId="30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10" fontId="16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10" fontId="9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  <xf numFmtId="4" fontId="9" fillId="0" borderId="0" xfId="0" applyNumberFormat="1" applyFont="1" applyAlignment="1">
      <alignment horizontal="center" vertical="center" wrapText="1"/>
    </xf>
    <xf numFmtId="164" fontId="15" fillId="7" borderId="14" xfId="0" applyNumberFormat="1" applyFont="1" applyFill="1" applyBorder="1" applyAlignment="1">
      <alignment horizontal="center" vertical="center" wrapText="1"/>
    </xf>
    <xf numFmtId="164" fontId="15" fillId="8" borderId="0" xfId="0" applyNumberFormat="1" applyFont="1" applyFill="1" applyAlignment="1">
      <alignment horizontal="center" vertical="center" wrapText="1"/>
    </xf>
    <xf numFmtId="164" fontId="15" fillId="9" borderId="12" xfId="0" applyNumberFormat="1" applyFont="1" applyFill="1" applyBorder="1" applyAlignment="1">
      <alignment horizontal="center" vertical="center" wrapText="1"/>
    </xf>
    <xf numFmtId="164" fontId="16" fillId="0" borderId="0" xfId="0" applyNumberFormat="1" applyFont="1" applyAlignment="1">
      <alignment vertical="center" wrapText="1"/>
    </xf>
    <xf numFmtId="164" fontId="9" fillId="0" borderId="0" xfId="0" applyNumberFormat="1" applyFont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8" borderId="23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4" borderId="0" xfId="0" applyFont="1" applyFill="1" applyAlignment="1">
      <alignment horizontal="left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15" fillId="8" borderId="0" xfId="0" applyFont="1" applyFill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4E31CC0D-AEFA-4543-B4AE-7172E7921FC8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9689214-T\Documents\FEINA--\David%202021\FURV\Patronat%204-6-2021\Aprovaci&#243;%20CCAA\ING-DESP%20FURV%202020%20a%2003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PL"/>
      <sheetName val="PTTO (2)"/>
      <sheetName val="PTTO"/>
      <sheetName val="Rtat Pressupostari"/>
      <sheetName val="Conciliació PL-PTTO"/>
      <sheetName val="TD CONCILIACIÓ"/>
      <sheetName val="A+B"/>
      <sheetName val="TD"/>
      <sheetName val="Liq Ptto"/>
      <sheetName val="Liq Ptto Ing"/>
      <sheetName val="Liq Ptto Desp"/>
      <sheetName val="Transf.Corrents"/>
      <sheetName val="Base Rom"/>
      <sheetName val="TD ROM.."/>
      <sheetName val="Rom"/>
      <sheetName val="PTTO TRIM"/>
    </sheetNames>
    <sheetDataSet>
      <sheetData sheetId="0"/>
      <sheetData sheetId="1"/>
      <sheetData sheetId="2"/>
      <sheetData sheetId="3">
        <row r="5">
          <cell r="A5" t="str">
            <v>Suma de IMPMONED_P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BF833-1F5B-4B3E-B278-86EB1BCEF347}">
  <dimension ref="A1:M16"/>
  <sheetViews>
    <sheetView workbookViewId="0">
      <selection activeCell="L8" sqref="L8"/>
    </sheetView>
  </sheetViews>
  <sheetFormatPr baseColWidth="10" defaultRowHeight="15" x14ac:dyDescent="0.25"/>
  <cols>
    <col min="1" max="1" width="2.5703125" customWidth="1"/>
    <col min="2" max="2" width="10.5703125" bestFit="1" customWidth="1"/>
    <col min="3" max="3" width="39.140625" customWidth="1"/>
    <col min="4" max="4" width="22" customWidth="1"/>
    <col min="5" max="5" width="11.28515625" bestFit="1" customWidth="1"/>
    <col min="6" max="6" width="19.140625" customWidth="1"/>
    <col min="7" max="7" width="22" customWidth="1"/>
    <col min="255" max="255" width="2.5703125" customWidth="1"/>
    <col min="256" max="256" width="12.42578125" customWidth="1"/>
    <col min="257" max="257" width="35.85546875" customWidth="1"/>
    <col min="258" max="259" width="0" hidden="1" customWidth="1"/>
    <col min="260" max="260" width="22.140625" customWidth="1"/>
    <col min="261" max="261" width="12.42578125" bestFit="1" customWidth="1"/>
    <col min="262" max="262" width="22.42578125" customWidth="1"/>
    <col min="263" max="263" width="2.5703125" customWidth="1"/>
    <col min="511" max="511" width="2.5703125" customWidth="1"/>
    <col min="512" max="512" width="12.42578125" customWidth="1"/>
    <col min="513" max="513" width="35.85546875" customWidth="1"/>
    <col min="514" max="515" width="0" hidden="1" customWidth="1"/>
    <col min="516" max="516" width="22.140625" customWidth="1"/>
    <col min="517" max="517" width="12.42578125" bestFit="1" customWidth="1"/>
    <col min="518" max="518" width="22.42578125" customWidth="1"/>
    <col min="519" max="519" width="2.5703125" customWidth="1"/>
    <col min="767" max="767" width="2.5703125" customWidth="1"/>
    <col min="768" max="768" width="12.42578125" customWidth="1"/>
    <col min="769" max="769" width="35.85546875" customWidth="1"/>
    <col min="770" max="771" width="0" hidden="1" customWidth="1"/>
    <col min="772" max="772" width="22.140625" customWidth="1"/>
    <col min="773" max="773" width="12.42578125" bestFit="1" customWidth="1"/>
    <col min="774" max="774" width="22.42578125" customWidth="1"/>
    <col min="775" max="775" width="2.5703125" customWidth="1"/>
    <col min="1023" max="1023" width="2.5703125" customWidth="1"/>
    <col min="1024" max="1024" width="12.42578125" customWidth="1"/>
    <col min="1025" max="1025" width="35.85546875" customWidth="1"/>
    <col min="1026" max="1027" width="0" hidden="1" customWidth="1"/>
    <col min="1028" max="1028" width="22.140625" customWidth="1"/>
    <col min="1029" max="1029" width="12.42578125" bestFit="1" customWidth="1"/>
    <col min="1030" max="1030" width="22.42578125" customWidth="1"/>
    <col min="1031" max="1031" width="2.5703125" customWidth="1"/>
    <col min="1279" max="1279" width="2.5703125" customWidth="1"/>
    <col min="1280" max="1280" width="12.42578125" customWidth="1"/>
    <col min="1281" max="1281" width="35.85546875" customWidth="1"/>
    <col min="1282" max="1283" width="0" hidden="1" customWidth="1"/>
    <col min="1284" max="1284" width="22.140625" customWidth="1"/>
    <col min="1285" max="1285" width="12.42578125" bestFit="1" customWidth="1"/>
    <col min="1286" max="1286" width="22.42578125" customWidth="1"/>
    <col min="1287" max="1287" width="2.5703125" customWidth="1"/>
    <col min="1535" max="1535" width="2.5703125" customWidth="1"/>
    <col min="1536" max="1536" width="12.42578125" customWidth="1"/>
    <col min="1537" max="1537" width="35.85546875" customWidth="1"/>
    <col min="1538" max="1539" width="0" hidden="1" customWidth="1"/>
    <col min="1540" max="1540" width="22.140625" customWidth="1"/>
    <col min="1541" max="1541" width="12.42578125" bestFit="1" customWidth="1"/>
    <col min="1542" max="1542" width="22.42578125" customWidth="1"/>
    <col min="1543" max="1543" width="2.5703125" customWidth="1"/>
    <col min="1791" max="1791" width="2.5703125" customWidth="1"/>
    <col min="1792" max="1792" width="12.42578125" customWidth="1"/>
    <col min="1793" max="1793" width="35.85546875" customWidth="1"/>
    <col min="1794" max="1795" width="0" hidden="1" customWidth="1"/>
    <col min="1796" max="1796" width="22.140625" customWidth="1"/>
    <col min="1797" max="1797" width="12.42578125" bestFit="1" customWidth="1"/>
    <col min="1798" max="1798" width="22.42578125" customWidth="1"/>
    <col min="1799" max="1799" width="2.5703125" customWidth="1"/>
    <col min="2047" max="2047" width="2.5703125" customWidth="1"/>
    <col min="2048" max="2048" width="12.42578125" customWidth="1"/>
    <col min="2049" max="2049" width="35.85546875" customWidth="1"/>
    <col min="2050" max="2051" width="0" hidden="1" customWidth="1"/>
    <col min="2052" max="2052" width="22.140625" customWidth="1"/>
    <col min="2053" max="2053" width="12.42578125" bestFit="1" customWidth="1"/>
    <col min="2054" max="2054" width="22.42578125" customWidth="1"/>
    <col min="2055" max="2055" width="2.5703125" customWidth="1"/>
    <col min="2303" max="2303" width="2.5703125" customWidth="1"/>
    <col min="2304" max="2304" width="12.42578125" customWidth="1"/>
    <col min="2305" max="2305" width="35.85546875" customWidth="1"/>
    <col min="2306" max="2307" width="0" hidden="1" customWidth="1"/>
    <col min="2308" max="2308" width="22.140625" customWidth="1"/>
    <col min="2309" max="2309" width="12.42578125" bestFit="1" customWidth="1"/>
    <col min="2310" max="2310" width="22.42578125" customWidth="1"/>
    <col min="2311" max="2311" width="2.5703125" customWidth="1"/>
    <col min="2559" max="2559" width="2.5703125" customWidth="1"/>
    <col min="2560" max="2560" width="12.42578125" customWidth="1"/>
    <col min="2561" max="2561" width="35.85546875" customWidth="1"/>
    <col min="2562" max="2563" width="0" hidden="1" customWidth="1"/>
    <col min="2564" max="2564" width="22.140625" customWidth="1"/>
    <col min="2565" max="2565" width="12.42578125" bestFit="1" customWidth="1"/>
    <col min="2566" max="2566" width="22.42578125" customWidth="1"/>
    <col min="2567" max="2567" width="2.5703125" customWidth="1"/>
    <col min="2815" max="2815" width="2.5703125" customWidth="1"/>
    <col min="2816" max="2816" width="12.42578125" customWidth="1"/>
    <col min="2817" max="2817" width="35.85546875" customWidth="1"/>
    <col min="2818" max="2819" width="0" hidden="1" customWidth="1"/>
    <col min="2820" max="2820" width="22.140625" customWidth="1"/>
    <col min="2821" max="2821" width="12.42578125" bestFit="1" customWidth="1"/>
    <col min="2822" max="2822" width="22.42578125" customWidth="1"/>
    <col min="2823" max="2823" width="2.5703125" customWidth="1"/>
    <col min="3071" max="3071" width="2.5703125" customWidth="1"/>
    <col min="3072" max="3072" width="12.42578125" customWidth="1"/>
    <col min="3073" max="3073" width="35.85546875" customWidth="1"/>
    <col min="3074" max="3075" width="0" hidden="1" customWidth="1"/>
    <col min="3076" max="3076" width="22.140625" customWidth="1"/>
    <col min="3077" max="3077" width="12.42578125" bestFit="1" customWidth="1"/>
    <col min="3078" max="3078" width="22.42578125" customWidth="1"/>
    <col min="3079" max="3079" width="2.5703125" customWidth="1"/>
    <col min="3327" max="3327" width="2.5703125" customWidth="1"/>
    <col min="3328" max="3328" width="12.42578125" customWidth="1"/>
    <col min="3329" max="3329" width="35.85546875" customWidth="1"/>
    <col min="3330" max="3331" width="0" hidden="1" customWidth="1"/>
    <col min="3332" max="3332" width="22.140625" customWidth="1"/>
    <col min="3333" max="3333" width="12.42578125" bestFit="1" customWidth="1"/>
    <col min="3334" max="3334" width="22.42578125" customWidth="1"/>
    <col min="3335" max="3335" width="2.5703125" customWidth="1"/>
    <col min="3583" max="3583" width="2.5703125" customWidth="1"/>
    <col min="3584" max="3584" width="12.42578125" customWidth="1"/>
    <col min="3585" max="3585" width="35.85546875" customWidth="1"/>
    <col min="3586" max="3587" width="0" hidden="1" customWidth="1"/>
    <col min="3588" max="3588" width="22.140625" customWidth="1"/>
    <col min="3589" max="3589" width="12.42578125" bestFit="1" customWidth="1"/>
    <col min="3590" max="3590" width="22.42578125" customWidth="1"/>
    <col min="3591" max="3591" width="2.5703125" customWidth="1"/>
    <col min="3839" max="3839" width="2.5703125" customWidth="1"/>
    <col min="3840" max="3840" width="12.42578125" customWidth="1"/>
    <col min="3841" max="3841" width="35.85546875" customWidth="1"/>
    <col min="3842" max="3843" width="0" hidden="1" customWidth="1"/>
    <col min="3844" max="3844" width="22.140625" customWidth="1"/>
    <col min="3845" max="3845" width="12.42578125" bestFit="1" customWidth="1"/>
    <col min="3846" max="3846" width="22.42578125" customWidth="1"/>
    <col min="3847" max="3847" width="2.5703125" customWidth="1"/>
    <col min="4095" max="4095" width="2.5703125" customWidth="1"/>
    <col min="4096" max="4096" width="12.42578125" customWidth="1"/>
    <col min="4097" max="4097" width="35.85546875" customWidth="1"/>
    <col min="4098" max="4099" width="0" hidden="1" customWidth="1"/>
    <col min="4100" max="4100" width="22.140625" customWidth="1"/>
    <col min="4101" max="4101" width="12.42578125" bestFit="1" customWidth="1"/>
    <col min="4102" max="4102" width="22.42578125" customWidth="1"/>
    <col min="4103" max="4103" width="2.5703125" customWidth="1"/>
    <col min="4351" max="4351" width="2.5703125" customWidth="1"/>
    <col min="4352" max="4352" width="12.42578125" customWidth="1"/>
    <col min="4353" max="4353" width="35.85546875" customWidth="1"/>
    <col min="4354" max="4355" width="0" hidden="1" customWidth="1"/>
    <col min="4356" max="4356" width="22.140625" customWidth="1"/>
    <col min="4357" max="4357" width="12.42578125" bestFit="1" customWidth="1"/>
    <col min="4358" max="4358" width="22.42578125" customWidth="1"/>
    <col min="4359" max="4359" width="2.5703125" customWidth="1"/>
    <col min="4607" max="4607" width="2.5703125" customWidth="1"/>
    <col min="4608" max="4608" width="12.42578125" customWidth="1"/>
    <col min="4609" max="4609" width="35.85546875" customWidth="1"/>
    <col min="4610" max="4611" width="0" hidden="1" customWidth="1"/>
    <col min="4612" max="4612" width="22.140625" customWidth="1"/>
    <col min="4613" max="4613" width="12.42578125" bestFit="1" customWidth="1"/>
    <col min="4614" max="4614" width="22.42578125" customWidth="1"/>
    <col min="4615" max="4615" width="2.5703125" customWidth="1"/>
    <col min="4863" max="4863" width="2.5703125" customWidth="1"/>
    <col min="4864" max="4864" width="12.42578125" customWidth="1"/>
    <col min="4865" max="4865" width="35.85546875" customWidth="1"/>
    <col min="4866" max="4867" width="0" hidden="1" customWidth="1"/>
    <col min="4868" max="4868" width="22.140625" customWidth="1"/>
    <col min="4869" max="4869" width="12.42578125" bestFit="1" customWidth="1"/>
    <col min="4870" max="4870" width="22.42578125" customWidth="1"/>
    <col min="4871" max="4871" width="2.5703125" customWidth="1"/>
    <col min="5119" max="5119" width="2.5703125" customWidth="1"/>
    <col min="5120" max="5120" width="12.42578125" customWidth="1"/>
    <col min="5121" max="5121" width="35.85546875" customWidth="1"/>
    <col min="5122" max="5123" width="0" hidden="1" customWidth="1"/>
    <col min="5124" max="5124" width="22.140625" customWidth="1"/>
    <col min="5125" max="5125" width="12.42578125" bestFit="1" customWidth="1"/>
    <col min="5126" max="5126" width="22.42578125" customWidth="1"/>
    <col min="5127" max="5127" width="2.5703125" customWidth="1"/>
    <col min="5375" max="5375" width="2.5703125" customWidth="1"/>
    <col min="5376" max="5376" width="12.42578125" customWidth="1"/>
    <col min="5377" max="5377" width="35.85546875" customWidth="1"/>
    <col min="5378" max="5379" width="0" hidden="1" customWidth="1"/>
    <col min="5380" max="5380" width="22.140625" customWidth="1"/>
    <col min="5381" max="5381" width="12.42578125" bestFit="1" customWidth="1"/>
    <col min="5382" max="5382" width="22.42578125" customWidth="1"/>
    <col min="5383" max="5383" width="2.5703125" customWidth="1"/>
    <col min="5631" max="5631" width="2.5703125" customWidth="1"/>
    <col min="5632" max="5632" width="12.42578125" customWidth="1"/>
    <col min="5633" max="5633" width="35.85546875" customWidth="1"/>
    <col min="5634" max="5635" width="0" hidden="1" customWidth="1"/>
    <col min="5636" max="5636" width="22.140625" customWidth="1"/>
    <col min="5637" max="5637" width="12.42578125" bestFit="1" customWidth="1"/>
    <col min="5638" max="5638" width="22.42578125" customWidth="1"/>
    <col min="5639" max="5639" width="2.5703125" customWidth="1"/>
    <col min="5887" max="5887" width="2.5703125" customWidth="1"/>
    <col min="5888" max="5888" width="12.42578125" customWidth="1"/>
    <col min="5889" max="5889" width="35.85546875" customWidth="1"/>
    <col min="5890" max="5891" width="0" hidden="1" customWidth="1"/>
    <col min="5892" max="5892" width="22.140625" customWidth="1"/>
    <col min="5893" max="5893" width="12.42578125" bestFit="1" customWidth="1"/>
    <col min="5894" max="5894" width="22.42578125" customWidth="1"/>
    <col min="5895" max="5895" width="2.5703125" customWidth="1"/>
    <col min="6143" max="6143" width="2.5703125" customWidth="1"/>
    <col min="6144" max="6144" width="12.42578125" customWidth="1"/>
    <col min="6145" max="6145" width="35.85546875" customWidth="1"/>
    <col min="6146" max="6147" width="0" hidden="1" customWidth="1"/>
    <col min="6148" max="6148" width="22.140625" customWidth="1"/>
    <col min="6149" max="6149" width="12.42578125" bestFit="1" customWidth="1"/>
    <col min="6150" max="6150" width="22.42578125" customWidth="1"/>
    <col min="6151" max="6151" width="2.5703125" customWidth="1"/>
    <col min="6399" max="6399" width="2.5703125" customWidth="1"/>
    <col min="6400" max="6400" width="12.42578125" customWidth="1"/>
    <col min="6401" max="6401" width="35.85546875" customWidth="1"/>
    <col min="6402" max="6403" width="0" hidden="1" customWidth="1"/>
    <col min="6404" max="6404" width="22.140625" customWidth="1"/>
    <col min="6405" max="6405" width="12.42578125" bestFit="1" customWidth="1"/>
    <col min="6406" max="6406" width="22.42578125" customWidth="1"/>
    <col min="6407" max="6407" width="2.5703125" customWidth="1"/>
    <col min="6655" max="6655" width="2.5703125" customWidth="1"/>
    <col min="6656" max="6656" width="12.42578125" customWidth="1"/>
    <col min="6657" max="6657" width="35.85546875" customWidth="1"/>
    <col min="6658" max="6659" width="0" hidden="1" customWidth="1"/>
    <col min="6660" max="6660" width="22.140625" customWidth="1"/>
    <col min="6661" max="6661" width="12.42578125" bestFit="1" customWidth="1"/>
    <col min="6662" max="6662" width="22.42578125" customWidth="1"/>
    <col min="6663" max="6663" width="2.5703125" customWidth="1"/>
    <col min="6911" max="6911" width="2.5703125" customWidth="1"/>
    <col min="6912" max="6912" width="12.42578125" customWidth="1"/>
    <col min="6913" max="6913" width="35.85546875" customWidth="1"/>
    <col min="6914" max="6915" width="0" hidden="1" customWidth="1"/>
    <col min="6916" max="6916" width="22.140625" customWidth="1"/>
    <col min="6917" max="6917" width="12.42578125" bestFit="1" customWidth="1"/>
    <col min="6918" max="6918" width="22.42578125" customWidth="1"/>
    <col min="6919" max="6919" width="2.5703125" customWidth="1"/>
    <col min="7167" max="7167" width="2.5703125" customWidth="1"/>
    <col min="7168" max="7168" width="12.42578125" customWidth="1"/>
    <col min="7169" max="7169" width="35.85546875" customWidth="1"/>
    <col min="7170" max="7171" width="0" hidden="1" customWidth="1"/>
    <col min="7172" max="7172" width="22.140625" customWidth="1"/>
    <col min="7173" max="7173" width="12.42578125" bestFit="1" customWidth="1"/>
    <col min="7174" max="7174" width="22.42578125" customWidth="1"/>
    <col min="7175" max="7175" width="2.5703125" customWidth="1"/>
    <col min="7423" max="7423" width="2.5703125" customWidth="1"/>
    <col min="7424" max="7424" width="12.42578125" customWidth="1"/>
    <col min="7425" max="7425" width="35.85546875" customWidth="1"/>
    <col min="7426" max="7427" width="0" hidden="1" customWidth="1"/>
    <col min="7428" max="7428" width="22.140625" customWidth="1"/>
    <col min="7429" max="7429" width="12.42578125" bestFit="1" customWidth="1"/>
    <col min="7430" max="7430" width="22.42578125" customWidth="1"/>
    <col min="7431" max="7431" width="2.5703125" customWidth="1"/>
    <col min="7679" max="7679" width="2.5703125" customWidth="1"/>
    <col min="7680" max="7680" width="12.42578125" customWidth="1"/>
    <col min="7681" max="7681" width="35.85546875" customWidth="1"/>
    <col min="7682" max="7683" width="0" hidden="1" customWidth="1"/>
    <col min="7684" max="7684" width="22.140625" customWidth="1"/>
    <col min="7685" max="7685" width="12.42578125" bestFit="1" customWidth="1"/>
    <col min="7686" max="7686" width="22.42578125" customWidth="1"/>
    <col min="7687" max="7687" width="2.5703125" customWidth="1"/>
    <col min="7935" max="7935" width="2.5703125" customWidth="1"/>
    <col min="7936" max="7936" width="12.42578125" customWidth="1"/>
    <col min="7937" max="7937" width="35.85546875" customWidth="1"/>
    <col min="7938" max="7939" width="0" hidden="1" customWidth="1"/>
    <col min="7940" max="7940" width="22.140625" customWidth="1"/>
    <col min="7941" max="7941" width="12.42578125" bestFit="1" customWidth="1"/>
    <col min="7942" max="7942" width="22.42578125" customWidth="1"/>
    <col min="7943" max="7943" width="2.5703125" customWidth="1"/>
    <col min="8191" max="8191" width="2.5703125" customWidth="1"/>
    <col min="8192" max="8192" width="12.42578125" customWidth="1"/>
    <col min="8193" max="8193" width="35.85546875" customWidth="1"/>
    <col min="8194" max="8195" width="0" hidden="1" customWidth="1"/>
    <col min="8196" max="8196" width="22.140625" customWidth="1"/>
    <col min="8197" max="8197" width="12.42578125" bestFit="1" customWidth="1"/>
    <col min="8198" max="8198" width="22.42578125" customWidth="1"/>
    <col min="8199" max="8199" width="2.5703125" customWidth="1"/>
    <col min="8447" max="8447" width="2.5703125" customWidth="1"/>
    <col min="8448" max="8448" width="12.42578125" customWidth="1"/>
    <col min="8449" max="8449" width="35.85546875" customWidth="1"/>
    <col min="8450" max="8451" width="0" hidden="1" customWidth="1"/>
    <col min="8452" max="8452" width="22.140625" customWidth="1"/>
    <col min="8453" max="8453" width="12.42578125" bestFit="1" customWidth="1"/>
    <col min="8454" max="8454" width="22.42578125" customWidth="1"/>
    <col min="8455" max="8455" width="2.5703125" customWidth="1"/>
    <col min="8703" max="8703" width="2.5703125" customWidth="1"/>
    <col min="8704" max="8704" width="12.42578125" customWidth="1"/>
    <col min="8705" max="8705" width="35.85546875" customWidth="1"/>
    <col min="8706" max="8707" width="0" hidden="1" customWidth="1"/>
    <col min="8708" max="8708" width="22.140625" customWidth="1"/>
    <col min="8709" max="8709" width="12.42578125" bestFit="1" customWidth="1"/>
    <col min="8710" max="8710" width="22.42578125" customWidth="1"/>
    <col min="8711" max="8711" width="2.5703125" customWidth="1"/>
    <col min="8959" max="8959" width="2.5703125" customWidth="1"/>
    <col min="8960" max="8960" width="12.42578125" customWidth="1"/>
    <col min="8961" max="8961" width="35.85546875" customWidth="1"/>
    <col min="8962" max="8963" width="0" hidden="1" customWidth="1"/>
    <col min="8964" max="8964" width="22.140625" customWidth="1"/>
    <col min="8965" max="8965" width="12.42578125" bestFit="1" customWidth="1"/>
    <col min="8966" max="8966" width="22.42578125" customWidth="1"/>
    <col min="8967" max="8967" width="2.5703125" customWidth="1"/>
    <col min="9215" max="9215" width="2.5703125" customWidth="1"/>
    <col min="9216" max="9216" width="12.42578125" customWidth="1"/>
    <col min="9217" max="9217" width="35.85546875" customWidth="1"/>
    <col min="9218" max="9219" width="0" hidden="1" customWidth="1"/>
    <col min="9220" max="9220" width="22.140625" customWidth="1"/>
    <col min="9221" max="9221" width="12.42578125" bestFit="1" customWidth="1"/>
    <col min="9222" max="9222" width="22.42578125" customWidth="1"/>
    <col min="9223" max="9223" width="2.5703125" customWidth="1"/>
    <col min="9471" max="9471" width="2.5703125" customWidth="1"/>
    <col min="9472" max="9472" width="12.42578125" customWidth="1"/>
    <col min="9473" max="9473" width="35.85546875" customWidth="1"/>
    <col min="9474" max="9475" width="0" hidden="1" customWidth="1"/>
    <col min="9476" max="9476" width="22.140625" customWidth="1"/>
    <col min="9477" max="9477" width="12.42578125" bestFit="1" customWidth="1"/>
    <col min="9478" max="9478" width="22.42578125" customWidth="1"/>
    <col min="9479" max="9479" width="2.5703125" customWidth="1"/>
    <col min="9727" max="9727" width="2.5703125" customWidth="1"/>
    <col min="9728" max="9728" width="12.42578125" customWidth="1"/>
    <col min="9729" max="9729" width="35.85546875" customWidth="1"/>
    <col min="9730" max="9731" width="0" hidden="1" customWidth="1"/>
    <col min="9732" max="9732" width="22.140625" customWidth="1"/>
    <col min="9733" max="9733" width="12.42578125" bestFit="1" customWidth="1"/>
    <col min="9734" max="9734" width="22.42578125" customWidth="1"/>
    <col min="9735" max="9735" width="2.5703125" customWidth="1"/>
    <col min="9983" max="9983" width="2.5703125" customWidth="1"/>
    <col min="9984" max="9984" width="12.42578125" customWidth="1"/>
    <col min="9985" max="9985" width="35.85546875" customWidth="1"/>
    <col min="9986" max="9987" width="0" hidden="1" customWidth="1"/>
    <col min="9988" max="9988" width="22.140625" customWidth="1"/>
    <col min="9989" max="9989" width="12.42578125" bestFit="1" customWidth="1"/>
    <col min="9990" max="9990" width="22.42578125" customWidth="1"/>
    <col min="9991" max="9991" width="2.5703125" customWidth="1"/>
    <col min="10239" max="10239" width="2.5703125" customWidth="1"/>
    <col min="10240" max="10240" width="12.42578125" customWidth="1"/>
    <col min="10241" max="10241" width="35.85546875" customWidth="1"/>
    <col min="10242" max="10243" width="0" hidden="1" customWidth="1"/>
    <col min="10244" max="10244" width="22.140625" customWidth="1"/>
    <col min="10245" max="10245" width="12.42578125" bestFit="1" customWidth="1"/>
    <col min="10246" max="10246" width="22.42578125" customWidth="1"/>
    <col min="10247" max="10247" width="2.5703125" customWidth="1"/>
    <col min="10495" max="10495" width="2.5703125" customWidth="1"/>
    <col min="10496" max="10496" width="12.42578125" customWidth="1"/>
    <col min="10497" max="10497" width="35.85546875" customWidth="1"/>
    <col min="10498" max="10499" width="0" hidden="1" customWidth="1"/>
    <col min="10500" max="10500" width="22.140625" customWidth="1"/>
    <col min="10501" max="10501" width="12.42578125" bestFit="1" customWidth="1"/>
    <col min="10502" max="10502" width="22.42578125" customWidth="1"/>
    <col min="10503" max="10503" width="2.5703125" customWidth="1"/>
    <col min="10751" max="10751" width="2.5703125" customWidth="1"/>
    <col min="10752" max="10752" width="12.42578125" customWidth="1"/>
    <col min="10753" max="10753" width="35.85546875" customWidth="1"/>
    <col min="10754" max="10755" width="0" hidden="1" customWidth="1"/>
    <col min="10756" max="10756" width="22.140625" customWidth="1"/>
    <col min="10757" max="10757" width="12.42578125" bestFit="1" customWidth="1"/>
    <col min="10758" max="10758" width="22.42578125" customWidth="1"/>
    <col min="10759" max="10759" width="2.5703125" customWidth="1"/>
    <col min="11007" max="11007" width="2.5703125" customWidth="1"/>
    <col min="11008" max="11008" width="12.42578125" customWidth="1"/>
    <col min="11009" max="11009" width="35.85546875" customWidth="1"/>
    <col min="11010" max="11011" width="0" hidden="1" customWidth="1"/>
    <col min="11012" max="11012" width="22.140625" customWidth="1"/>
    <col min="11013" max="11013" width="12.42578125" bestFit="1" customWidth="1"/>
    <col min="11014" max="11014" width="22.42578125" customWidth="1"/>
    <col min="11015" max="11015" width="2.5703125" customWidth="1"/>
    <col min="11263" max="11263" width="2.5703125" customWidth="1"/>
    <col min="11264" max="11264" width="12.42578125" customWidth="1"/>
    <col min="11265" max="11265" width="35.85546875" customWidth="1"/>
    <col min="11266" max="11267" width="0" hidden="1" customWidth="1"/>
    <col min="11268" max="11268" width="22.140625" customWidth="1"/>
    <col min="11269" max="11269" width="12.42578125" bestFit="1" customWidth="1"/>
    <col min="11270" max="11270" width="22.42578125" customWidth="1"/>
    <col min="11271" max="11271" width="2.5703125" customWidth="1"/>
    <col min="11519" max="11519" width="2.5703125" customWidth="1"/>
    <col min="11520" max="11520" width="12.42578125" customWidth="1"/>
    <col min="11521" max="11521" width="35.85546875" customWidth="1"/>
    <col min="11522" max="11523" width="0" hidden="1" customWidth="1"/>
    <col min="11524" max="11524" width="22.140625" customWidth="1"/>
    <col min="11525" max="11525" width="12.42578125" bestFit="1" customWidth="1"/>
    <col min="11526" max="11526" width="22.42578125" customWidth="1"/>
    <col min="11527" max="11527" width="2.5703125" customWidth="1"/>
    <col min="11775" max="11775" width="2.5703125" customWidth="1"/>
    <col min="11776" max="11776" width="12.42578125" customWidth="1"/>
    <col min="11777" max="11777" width="35.85546875" customWidth="1"/>
    <col min="11778" max="11779" width="0" hidden="1" customWidth="1"/>
    <col min="11780" max="11780" width="22.140625" customWidth="1"/>
    <col min="11781" max="11781" width="12.42578125" bestFit="1" customWidth="1"/>
    <col min="11782" max="11782" width="22.42578125" customWidth="1"/>
    <col min="11783" max="11783" width="2.5703125" customWidth="1"/>
    <col min="12031" max="12031" width="2.5703125" customWidth="1"/>
    <col min="12032" max="12032" width="12.42578125" customWidth="1"/>
    <col min="12033" max="12033" width="35.85546875" customWidth="1"/>
    <col min="12034" max="12035" width="0" hidden="1" customWidth="1"/>
    <col min="12036" max="12036" width="22.140625" customWidth="1"/>
    <col min="12037" max="12037" width="12.42578125" bestFit="1" customWidth="1"/>
    <col min="12038" max="12038" width="22.42578125" customWidth="1"/>
    <col min="12039" max="12039" width="2.5703125" customWidth="1"/>
    <col min="12287" max="12287" width="2.5703125" customWidth="1"/>
    <col min="12288" max="12288" width="12.42578125" customWidth="1"/>
    <col min="12289" max="12289" width="35.85546875" customWidth="1"/>
    <col min="12290" max="12291" width="0" hidden="1" customWidth="1"/>
    <col min="12292" max="12292" width="22.140625" customWidth="1"/>
    <col min="12293" max="12293" width="12.42578125" bestFit="1" customWidth="1"/>
    <col min="12294" max="12294" width="22.42578125" customWidth="1"/>
    <col min="12295" max="12295" width="2.5703125" customWidth="1"/>
    <col min="12543" max="12543" width="2.5703125" customWidth="1"/>
    <col min="12544" max="12544" width="12.42578125" customWidth="1"/>
    <col min="12545" max="12545" width="35.85546875" customWidth="1"/>
    <col min="12546" max="12547" width="0" hidden="1" customWidth="1"/>
    <col min="12548" max="12548" width="22.140625" customWidth="1"/>
    <col min="12549" max="12549" width="12.42578125" bestFit="1" customWidth="1"/>
    <col min="12550" max="12550" width="22.42578125" customWidth="1"/>
    <col min="12551" max="12551" width="2.5703125" customWidth="1"/>
    <col min="12799" max="12799" width="2.5703125" customWidth="1"/>
    <col min="12800" max="12800" width="12.42578125" customWidth="1"/>
    <col min="12801" max="12801" width="35.85546875" customWidth="1"/>
    <col min="12802" max="12803" width="0" hidden="1" customWidth="1"/>
    <col min="12804" max="12804" width="22.140625" customWidth="1"/>
    <col min="12805" max="12805" width="12.42578125" bestFit="1" customWidth="1"/>
    <col min="12806" max="12806" width="22.42578125" customWidth="1"/>
    <col min="12807" max="12807" width="2.5703125" customWidth="1"/>
    <col min="13055" max="13055" width="2.5703125" customWidth="1"/>
    <col min="13056" max="13056" width="12.42578125" customWidth="1"/>
    <col min="13057" max="13057" width="35.85546875" customWidth="1"/>
    <col min="13058" max="13059" width="0" hidden="1" customWidth="1"/>
    <col min="13060" max="13060" width="22.140625" customWidth="1"/>
    <col min="13061" max="13061" width="12.42578125" bestFit="1" customWidth="1"/>
    <col min="13062" max="13062" width="22.42578125" customWidth="1"/>
    <col min="13063" max="13063" width="2.5703125" customWidth="1"/>
    <col min="13311" max="13311" width="2.5703125" customWidth="1"/>
    <col min="13312" max="13312" width="12.42578125" customWidth="1"/>
    <col min="13313" max="13313" width="35.85546875" customWidth="1"/>
    <col min="13314" max="13315" width="0" hidden="1" customWidth="1"/>
    <col min="13316" max="13316" width="22.140625" customWidth="1"/>
    <col min="13317" max="13317" width="12.42578125" bestFit="1" customWidth="1"/>
    <col min="13318" max="13318" width="22.42578125" customWidth="1"/>
    <col min="13319" max="13319" width="2.5703125" customWidth="1"/>
    <col min="13567" max="13567" width="2.5703125" customWidth="1"/>
    <col min="13568" max="13568" width="12.42578125" customWidth="1"/>
    <col min="13569" max="13569" width="35.85546875" customWidth="1"/>
    <col min="13570" max="13571" width="0" hidden="1" customWidth="1"/>
    <col min="13572" max="13572" width="22.140625" customWidth="1"/>
    <col min="13573" max="13573" width="12.42578125" bestFit="1" customWidth="1"/>
    <col min="13574" max="13574" width="22.42578125" customWidth="1"/>
    <col min="13575" max="13575" width="2.5703125" customWidth="1"/>
    <col min="13823" max="13823" width="2.5703125" customWidth="1"/>
    <col min="13824" max="13824" width="12.42578125" customWidth="1"/>
    <col min="13825" max="13825" width="35.85546875" customWidth="1"/>
    <col min="13826" max="13827" width="0" hidden="1" customWidth="1"/>
    <col min="13828" max="13828" width="22.140625" customWidth="1"/>
    <col min="13829" max="13829" width="12.42578125" bestFit="1" customWidth="1"/>
    <col min="13830" max="13830" width="22.42578125" customWidth="1"/>
    <col min="13831" max="13831" width="2.5703125" customWidth="1"/>
    <col min="14079" max="14079" width="2.5703125" customWidth="1"/>
    <col min="14080" max="14080" width="12.42578125" customWidth="1"/>
    <col min="14081" max="14081" width="35.85546875" customWidth="1"/>
    <col min="14082" max="14083" width="0" hidden="1" customWidth="1"/>
    <col min="14084" max="14084" width="22.140625" customWidth="1"/>
    <col min="14085" max="14085" width="12.42578125" bestFit="1" customWidth="1"/>
    <col min="14086" max="14086" width="22.42578125" customWidth="1"/>
    <col min="14087" max="14087" width="2.5703125" customWidth="1"/>
    <col min="14335" max="14335" width="2.5703125" customWidth="1"/>
    <col min="14336" max="14336" width="12.42578125" customWidth="1"/>
    <col min="14337" max="14337" width="35.85546875" customWidth="1"/>
    <col min="14338" max="14339" width="0" hidden="1" customWidth="1"/>
    <col min="14340" max="14340" width="22.140625" customWidth="1"/>
    <col min="14341" max="14341" width="12.42578125" bestFit="1" customWidth="1"/>
    <col min="14342" max="14342" width="22.42578125" customWidth="1"/>
    <col min="14343" max="14343" width="2.5703125" customWidth="1"/>
    <col min="14591" max="14591" width="2.5703125" customWidth="1"/>
    <col min="14592" max="14592" width="12.42578125" customWidth="1"/>
    <col min="14593" max="14593" width="35.85546875" customWidth="1"/>
    <col min="14594" max="14595" width="0" hidden="1" customWidth="1"/>
    <col min="14596" max="14596" width="22.140625" customWidth="1"/>
    <col min="14597" max="14597" width="12.42578125" bestFit="1" customWidth="1"/>
    <col min="14598" max="14598" width="22.42578125" customWidth="1"/>
    <col min="14599" max="14599" width="2.5703125" customWidth="1"/>
    <col min="14847" max="14847" width="2.5703125" customWidth="1"/>
    <col min="14848" max="14848" width="12.42578125" customWidth="1"/>
    <col min="14849" max="14849" width="35.85546875" customWidth="1"/>
    <col min="14850" max="14851" width="0" hidden="1" customWidth="1"/>
    <col min="14852" max="14852" width="22.140625" customWidth="1"/>
    <col min="14853" max="14853" width="12.42578125" bestFit="1" customWidth="1"/>
    <col min="14854" max="14854" width="22.42578125" customWidth="1"/>
    <col min="14855" max="14855" width="2.5703125" customWidth="1"/>
    <col min="15103" max="15103" width="2.5703125" customWidth="1"/>
    <col min="15104" max="15104" width="12.42578125" customWidth="1"/>
    <col min="15105" max="15105" width="35.85546875" customWidth="1"/>
    <col min="15106" max="15107" width="0" hidden="1" customWidth="1"/>
    <col min="15108" max="15108" width="22.140625" customWidth="1"/>
    <col min="15109" max="15109" width="12.42578125" bestFit="1" customWidth="1"/>
    <col min="15110" max="15110" width="22.42578125" customWidth="1"/>
    <col min="15111" max="15111" width="2.5703125" customWidth="1"/>
    <col min="15359" max="15359" width="2.5703125" customWidth="1"/>
    <col min="15360" max="15360" width="12.42578125" customWidth="1"/>
    <col min="15361" max="15361" width="35.85546875" customWidth="1"/>
    <col min="15362" max="15363" width="0" hidden="1" customWidth="1"/>
    <col min="15364" max="15364" width="22.140625" customWidth="1"/>
    <col min="15365" max="15365" width="12.42578125" bestFit="1" customWidth="1"/>
    <col min="15366" max="15366" width="22.42578125" customWidth="1"/>
    <col min="15367" max="15367" width="2.5703125" customWidth="1"/>
    <col min="15615" max="15615" width="2.5703125" customWidth="1"/>
    <col min="15616" max="15616" width="12.42578125" customWidth="1"/>
    <col min="15617" max="15617" width="35.85546875" customWidth="1"/>
    <col min="15618" max="15619" width="0" hidden="1" customWidth="1"/>
    <col min="15620" max="15620" width="22.140625" customWidth="1"/>
    <col min="15621" max="15621" width="12.42578125" bestFit="1" customWidth="1"/>
    <col min="15622" max="15622" width="22.42578125" customWidth="1"/>
    <col min="15623" max="15623" width="2.5703125" customWidth="1"/>
    <col min="15871" max="15871" width="2.5703125" customWidth="1"/>
    <col min="15872" max="15872" width="12.42578125" customWidth="1"/>
    <col min="15873" max="15873" width="35.85546875" customWidth="1"/>
    <col min="15874" max="15875" width="0" hidden="1" customWidth="1"/>
    <col min="15876" max="15876" width="22.140625" customWidth="1"/>
    <col min="15877" max="15877" width="12.42578125" bestFit="1" customWidth="1"/>
    <col min="15878" max="15878" width="22.42578125" customWidth="1"/>
    <col min="15879" max="15879" width="2.5703125" customWidth="1"/>
    <col min="16127" max="16127" width="2.5703125" customWidth="1"/>
    <col min="16128" max="16128" width="12.42578125" customWidth="1"/>
    <col min="16129" max="16129" width="35.85546875" customWidth="1"/>
    <col min="16130" max="16131" width="0" hidden="1" customWidth="1"/>
    <col min="16132" max="16132" width="22.140625" customWidth="1"/>
    <col min="16133" max="16133" width="12.42578125" bestFit="1" customWidth="1"/>
    <col min="16134" max="16134" width="22.42578125" customWidth="1"/>
    <col min="16135" max="16135" width="2.5703125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2"/>
    </row>
    <row r="2" spans="1:13" ht="15.75" x14ac:dyDescent="0.25">
      <c r="A2" s="1"/>
      <c r="B2" s="116" t="s">
        <v>125</v>
      </c>
      <c r="C2" s="117"/>
      <c r="D2" s="117"/>
      <c r="E2" s="117"/>
      <c r="F2" s="117"/>
      <c r="G2" s="118"/>
    </row>
    <row r="3" spans="1:13" ht="48.75" customHeight="1" x14ac:dyDescent="0.25">
      <c r="A3" s="1"/>
      <c r="B3" s="3" t="s">
        <v>112</v>
      </c>
      <c r="C3" s="4" t="s">
        <v>113</v>
      </c>
      <c r="D3" s="4" t="s">
        <v>145</v>
      </c>
      <c r="E3" s="5"/>
      <c r="F3" s="4" t="s">
        <v>146</v>
      </c>
      <c r="G3" s="6" t="s">
        <v>114</v>
      </c>
      <c r="H3" s="7"/>
      <c r="I3" s="8"/>
      <c r="J3" s="7"/>
      <c r="K3" s="8"/>
      <c r="L3" s="7"/>
      <c r="M3" s="7"/>
    </row>
    <row r="4" spans="1:13" ht="35.1" customHeight="1" x14ac:dyDescent="0.25">
      <c r="A4" s="1"/>
      <c r="B4" s="9">
        <v>3</v>
      </c>
      <c r="C4" s="10" t="s">
        <v>115</v>
      </c>
      <c r="D4" s="34">
        <v>5908760</v>
      </c>
      <c r="E4" s="11">
        <f t="shared" ref="E4:E12" si="0">(F4-D4)/D4</f>
        <v>-7.6870443206358025E-2</v>
      </c>
      <c r="F4" s="34">
        <v>5454551</v>
      </c>
      <c r="G4" s="12">
        <f>F4-D4</f>
        <v>-454209</v>
      </c>
    </row>
    <row r="5" spans="1:13" ht="35.1" customHeight="1" x14ac:dyDescent="0.25">
      <c r="A5" s="1"/>
      <c r="B5" s="9">
        <v>4</v>
      </c>
      <c r="C5" s="10" t="s">
        <v>116</v>
      </c>
      <c r="D5" s="34">
        <v>2857247</v>
      </c>
      <c r="E5" s="11">
        <f t="shared" si="0"/>
        <v>5.48244516487374E-2</v>
      </c>
      <c r="F5" s="34">
        <v>3013894</v>
      </c>
      <c r="G5" s="12">
        <f t="shared" ref="G5:G13" si="1">F5-D5</f>
        <v>156647</v>
      </c>
    </row>
    <row r="6" spans="1:13" ht="35.1" customHeight="1" x14ac:dyDescent="0.25">
      <c r="A6" s="1"/>
      <c r="B6" s="9">
        <v>5</v>
      </c>
      <c r="C6" s="10" t="s">
        <v>117</v>
      </c>
      <c r="D6" s="34">
        <v>661048</v>
      </c>
      <c r="E6" s="11">
        <f t="shared" si="0"/>
        <v>-0.13136262419673003</v>
      </c>
      <c r="F6" s="34">
        <v>574211</v>
      </c>
      <c r="G6" s="12">
        <f t="shared" si="1"/>
        <v>-86837</v>
      </c>
    </row>
    <row r="7" spans="1:13" ht="35.1" customHeight="1" x14ac:dyDescent="0.25">
      <c r="A7" s="1"/>
      <c r="B7" s="119" t="s">
        <v>118</v>
      </c>
      <c r="C7" s="120"/>
      <c r="D7" s="35">
        <f>SUM(D4:D6)</f>
        <v>9427055</v>
      </c>
      <c r="E7" s="13">
        <f t="shared" si="0"/>
        <v>-4.0776149073066828E-2</v>
      </c>
      <c r="F7" s="35">
        <f>SUM(F4:F6)</f>
        <v>9042656</v>
      </c>
      <c r="G7" s="14">
        <f t="shared" si="1"/>
        <v>-384399</v>
      </c>
    </row>
    <row r="8" spans="1:13" ht="35.1" customHeight="1" x14ac:dyDescent="0.25">
      <c r="A8" s="1"/>
      <c r="B8" s="9">
        <v>1</v>
      </c>
      <c r="C8" s="10" t="s">
        <v>119</v>
      </c>
      <c r="D8" s="34">
        <v>3964910</v>
      </c>
      <c r="E8" s="11">
        <f t="shared" si="0"/>
        <v>5.1826397068281502E-2</v>
      </c>
      <c r="F8" s="34">
        <v>4170397</v>
      </c>
      <c r="G8" s="12">
        <f t="shared" si="1"/>
        <v>205487</v>
      </c>
    </row>
    <row r="9" spans="1:13" ht="35.1" customHeight="1" x14ac:dyDescent="0.25">
      <c r="A9" s="1"/>
      <c r="B9" s="9">
        <v>2</v>
      </c>
      <c r="C9" s="10" t="s">
        <v>120</v>
      </c>
      <c r="D9" s="34">
        <v>5028197</v>
      </c>
      <c r="E9" s="11">
        <f t="shared" si="0"/>
        <v>-9.8852928793362715E-2</v>
      </c>
      <c r="F9" s="34">
        <v>4531145</v>
      </c>
      <c r="G9" s="12">
        <f t="shared" si="1"/>
        <v>-497052</v>
      </c>
    </row>
    <row r="10" spans="1:13" ht="35.1" customHeight="1" x14ac:dyDescent="0.25">
      <c r="A10" s="1"/>
      <c r="B10" s="9">
        <v>3</v>
      </c>
      <c r="C10" s="10" t="s">
        <v>121</v>
      </c>
      <c r="D10" s="34">
        <v>1864</v>
      </c>
      <c r="E10" s="11">
        <f t="shared" si="0"/>
        <v>-0.39699570815450641</v>
      </c>
      <c r="F10" s="34">
        <v>1124</v>
      </c>
      <c r="G10" s="12">
        <f t="shared" si="1"/>
        <v>-740</v>
      </c>
    </row>
    <row r="11" spans="1:13" ht="35.1" customHeight="1" x14ac:dyDescent="0.25">
      <c r="A11" s="1"/>
      <c r="B11" s="9">
        <v>4</v>
      </c>
      <c r="C11" s="10" t="s">
        <v>116</v>
      </c>
      <c r="D11" s="34">
        <v>425797</v>
      </c>
      <c r="E11" s="11">
        <f t="shared" si="0"/>
        <v>-0.11199703144925868</v>
      </c>
      <c r="F11" s="34">
        <v>378109</v>
      </c>
      <c r="G11" s="12">
        <f t="shared" si="1"/>
        <v>-47688</v>
      </c>
    </row>
    <row r="12" spans="1:13" ht="35.1" customHeight="1" x14ac:dyDescent="0.25">
      <c r="A12" s="1"/>
      <c r="B12" s="9">
        <v>5</v>
      </c>
      <c r="C12" s="10" t="s">
        <v>122</v>
      </c>
      <c r="D12" s="34">
        <v>6287</v>
      </c>
      <c r="E12" s="11">
        <f t="shared" si="0"/>
        <v>4.1164307300779388</v>
      </c>
      <c r="F12" s="34">
        <v>32167</v>
      </c>
      <c r="G12" s="12">
        <f t="shared" si="1"/>
        <v>25880</v>
      </c>
    </row>
    <row r="13" spans="1:13" ht="35.1" customHeight="1" x14ac:dyDescent="0.25">
      <c r="A13" s="1"/>
      <c r="B13" s="119" t="s">
        <v>123</v>
      </c>
      <c r="C13" s="120"/>
      <c r="D13" s="35">
        <f>SUM(D8:D12)</f>
        <v>9427055</v>
      </c>
      <c r="E13" s="13">
        <v>-2.3920594268276744E-2</v>
      </c>
      <c r="F13" s="35">
        <f>SUM(F8:F12)</f>
        <v>9112942</v>
      </c>
      <c r="G13" s="14">
        <f t="shared" si="1"/>
        <v>-314113</v>
      </c>
      <c r="I13" s="15"/>
    </row>
    <row r="14" spans="1:13" ht="8.25" customHeight="1" x14ac:dyDescent="0.25">
      <c r="A14" s="1"/>
      <c r="B14" s="16"/>
      <c r="C14" s="17"/>
      <c r="D14" s="36"/>
      <c r="E14" s="18"/>
      <c r="F14" s="18"/>
      <c r="G14" s="19"/>
    </row>
    <row r="15" spans="1:13" ht="35.1" customHeight="1" thickBot="1" x14ac:dyDescent="0.3">
      <c r="A15" s="1"/>
      <c r="B15" s="121" t="s">
        <v>124</v>
      </c>
      <c r="C15" s="122"/>
      <c r="D15" s="37"/>
      <c r="E15" s="20"/>
      <c r="F15" s="37">
        <f>F7-F13</f>
        <v>-70286</v>
      </c>
      <c r="G15" s="21"/>
      <c r="I15" s="15"/>
    </row>
    <row r="16" spans="1:13" x14ac:dyDescent="0.25">
      <c r="F16" s="15"/>
    </row>
  </sheetData>
  <mergeCells count="4">
    <mergeCell ref="B2:G2"/>
    <mergeCell ref="B7:C7"/>
    <mergeCell ref="B13:C13"/>
    <mergeCell ref="B15:C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398B9-1A7A-4CDE-84AA-6740E8F4EDA0}">
  <sheetPr>
    <pageSetUpPr fitToPage="1"/>
  </sheetPr>
  <dimension ref="A1:P82"/>
  <sheetViews>
    <sheetView topLeftCell="A29" workbookViewId="0">
      <selection activeCell="I2" sqref="I2:L3"/>
    </sheetView>
  </sheetViews>
  <sheetFormatPr baseColWidth="10" defaultRowHeight="15" x14ac:dyDescent="0.25"/>
  <cols>
    <col min="1" max="1" width="15.42578125" style="43" customWidth="1"/>
    <col min="2" max="2" width="42.28515625" style="65" customWidth="1"/>
    <col min="3" max="3" width="10.42578125" style="66" bestFit="1" customWidth="1"/>
    <col min="4" max="4" width="29.85546875" style="67" customWidth="1"/>
    <col min="5" max="5" width="14.140625" style="74" customWidth="1"/>
    <col min="6" max="6" width="9.140625" style="67" customWidth="1"/>
    <col min="7" max="7" width="2.140625" style="67" customWidth="1"/>
    <col min="8" max="8" width="13.42578125" style="67" customWidth="1"/>
    <col min="9" max="12" width="14.140625" style="74" customWidth="1"/>
    <col min="13" max="13" width="14.140625" style="76" customWidth="1"/>
    <col min="14" max="14" width="9.140625" style="67" customWidth="1"/>
    <col min="15" max="254" width="11.42578125" style="43"/>
    <col min="255" max="255" width="37.42578125" style="43" customWidth="1"/>
    <col min="256" max="256" width="12.28515625" style="43" bestFit="1" customWidth="1"/>
    <col min="257" max="257" width="7.140625" style="43" bestFit="1" customWidth="1"/>
    <col min="258" max="258" width="1.7109375" style="43" customWidth="1"/>
    <col min="259" max="259" width="12.28515625" style="43" bestFit="1" customWidth="1"/>
    <col min="260" max="260" width="7.140625" style="43" bestFit="1" customWidth="1"/>
    <col min="261" max="261" width="14.5703125" style="43" customWidth="1"/>
    <col min="262" max="510" width="11.42578125" style="43"/>
    <col min="511" max="511" width="37.42578125" style="43" customWidth="1"/>
    <col min="512" max="512" width="12.28515625" style="43" bestFit="1" customWidth="1"/>
    <col min="513" max="513" width="7.140625" style="43" bestFit="1" customWidth="1"/>
    <col min="514" max="514" width="1.7109375" style="43" customWidth="1"/>
    <col min="515" max="515" width="12.28515625" style="43" bestFit="1" customWidth="1"/>
    <col min="516" max="516" width="7.140625" style="43" bestFit="1" customWidth="1"/>
    <col min="517" max="517" width="14.5703125" style="43" customWidth="1"/>
    <col min="518" max="766" width="11.42578125" style="43"/>
    <col min="767" max="767" width="37.42578125" style="43" customWidth="1"/>
    <col min="768" max="768" width="12.28515625" style="43" bestFit="1" customWidth="1"/>
    <col min="769" max="769" width="7.140625" style="43" bestFit="1" customWidth="1"/>
    <col min="770" max="770" width="1.7109375" style="43" customWidth="1"/>
    <col min="771" max="771" width="12.28515625" style="43" bestFit="1" customWidth="1"/>
    <col min="772" max="772" width="7.140625" style="43" bestFit="1" customWidth="1"/>
    <col min="773" max="773" width="14.5703125" style="43" customWidth="1"/>
    <col min="774" max="1022" width="11.42578125" style="43"/>
    <col min="1023" max="1023" width="37.42578125" style="43" customWidth="1"/>
    <col min="1024" max="1024" width="12.28515625" style="43" bestFit="1" customWidth="1"/>
    <col min="1025" max="1025" width="7.140625" style="43" bestFit="1" customWidth="1"/>
    <col min="1026" max="1026" width="1.7109375" style="43" customWidth="1"/>
    <col min="1027" max="1027" width="12.28515625" style="43" bestFit="1" customWidth="1"/>
    <col min="1028" max="1028" width="7.140625" style="43" bestFit="1" customWidth="1"/>
    <col min="1029" max="1029" width="14.5703125" style="43" customWidth="1"/>
    <col min="1030" max="1278" width="11.42578125" style="43"/>
    <col min="1279" max="1279" width="37.42578125" style="43" customWidth="1"/>
    <col min="1280" max="1280" width="12.28515625" style="43" bestFit="1" customWidth="1"/>
    <col min="1281" max="1281" width="7.140625" style="43" bestFit="1" customWidth="1"/>
    <col min="1282" max="1282" width="1.7109375" style="43" customWidth="1"/>
    <col min="1283" max="1283" width="12.28515625" style="43" bestFit="1" customWidth="1"/>
    <col min="1284" max="1284" width="7.140625" style="43" bestFit="1" customWidth="1"/>
    <col min="1285" max="1285" width="14.5703125" style="43" customWidth="1"/>
    <col min="1286" max="1534" width="11.42578125" style="43"/>
    <col min="1535" max="1535" width="37.42578125" style="43" customWidth="1"/>
    <col min="1536" max="1536" width="12.28515625" style="43" bestFit="1" customWidth="1"/>
    <col min="1537" max="1537" width="7.140625" style="43" bestFit="1" customWidth="1"/>
    <col min="1538" max="1538" width="1.7109375" style="43" customWidth="1"/>
    <col min="1539" max="1539" width="12.28515625" style="43" bestFit="1" customWidth="1"/>
    <col min="1540" max="1540" width="7.140625" style="43" bestFit="1" customWidth="1"/>
    <col min="1541" max="1541" width="14.5703125" style="43" customWidth="1"/>
    <col min="1542" max="1790" width="11.42578125" style="43"/>
    <col min="1791" max="1791" width="37.42578125" style="43" customWidth="1"/>
    <col min="1792" max="1792" width="12.28515625" style="43" bestFit="1" customWidth="1"/>
    <col min="1793" max="1793" width="7.140625" style="43" bestFit="1" customWidth="1"/>
    <col min="1794" max="1794" width="1.7109375" style="43" customWidth="1"/>
    <col min="1795" max="1795" width="12.28515625" style="43" bestFit="1" customWidth="1"/>
    <col min="1796" max="1796" width="7.140625" style="43" bestFit="1" customWidth="1"/>
    <col min="1797" max="1797" width="14.5703125" style="43" customWidth="1"/>
    <col min="1798" max="2046" width="11.42578125" style="43"/>
    <col min="2047" max="2047" width="37.42578125" style="43" customWidth="1"/>
    <col min="2048" max="2048" width="12.28515625" style="43" bestFit="1" customWidth="1"/>
    <col min="2049" max="2049" width="7.140625" style="43" bestFit="1" customWidth="1"/>
    <col min="2050" max="2050" width="1.7109375" style="43" customWidth="1"/>
    <col min="2051" max="2051" width="12.28515625" style="43" bestFit="1" customWidth="1"/>
    <col min="2052" max="2052" width="7.140625" style="43" bestFit="1" customWidth="1"/>
    <col min="2053" max="2053" width="14.5703125" style="43" customWidth="1"/>
    <col min="2054" max="2302" width="11.42578125" style="43"/>
    <col min="2303" max="2303" width="37.42578125" style="43" customWidth="1"/>
    <col min="2304" max="2304" width="12.28515625" style="43" bestFit="1" customWidth="1"/>
    <col min="2305" max="2305" width="7.140625" style="43" bestFit="1" customWidth="1"/>
    <col min="2306" max="2306" width="1.7109375" style="43" customWidth="1"/>
    <col min="2307" max="2307" width="12.28515625" style="43" bestFit="1" customWidth="1"/>
    <col min="2308" max="2308" width="7.140625" style="43" bestFit="1" customWidth="1"/>
    <col min="2309" max="2309" width="14.5703125" style="43" customWidth="1"/>
    <col min="2310" max="2558" width="11.42578125" style="43"/>
    <col min="2559" max="2559" width="37.42578125" style="43" customWidth="1"/>
    <col min="2560" max="2560" width="12.28515625" style="43" bestFit="1" customWidth="1"/>
    <col min="2561" max="2561" width="7.140625" style="43" bestFit="1" customWidth="1"/>
    <col min="2562" max="2562" width="1.7109375" style="43" customWidth="1"/>
    <col min="2563" max="2563" width="12.28515625" style="43" bestFit="1" customWidth="1"/>
    <col min="2564" max="2564" width="7.140625" style="43" bestFit="1" customWidth="1"/>
    <col min="2565" max="2565" width="14.5703125" style="43" customWidth="1"/>
    <col min="2566" max="2814" width="11.42578125" style="43"/>
    <col min="2815" max="2815" width="37.42578125" style="43" customWidth="1"/>
    <col min="2816" max="2816" width="12.28515625" style="43" bestFit="1" customWidth="1"/>
    <col min="2817" max="2817" width="7.140625" style="43" bestFit="1" customWidth="1"/>
    <col min="2818" max="2818" width="1.7109375" style="43" customWidth="1"/>
    <col min="2819" max="2819" width="12.28515625" style="43" bestFit="1" customWidth="1"/>
    <col min="2820" max="2820" width="7.140625" style="43" bestFit="1" customWidth="1"/>
    <col min="2821" max="2821" width="14.5703125" style="43" customWidth="1"/>
    <col min="2822" max="3070" width="11.42578125" style="43"/>
    <col min="3071" max="3071" width="37.42578125" style="43" customWidth="1"/>
    <col min="3072" max="3072" width="12.28515625" style="43" bestFit="1" customWidth="1"/>
    <col min="3073" max="3073" width="7.140625" style="43" bestFit="1" customWidth="1"/>
    <col min="3074" max="3074" width="1.7109375" style="43" customWidth="1"/>
    <col min="3075" max="3075" width="12.28515625" style="43" bestFit="1" customWidth="1"/>
    <col min="3076" max="3076" width="7.140625" style="43" bestFit="1" customWidth="1"/>
    <col min="3077" max="3077" width="14.5703125" style="43" customWidth="1"/>
    <col min="3078" max="3326" width="11.42578125" style="43"/>
    <col min="3327" max="3327" width="37.42578125" style="43" customWidth="1"/>
    <col min="3328" max="3328" width="12.28515625" style="43" bestFit="1" customWidth="1"/>
    <col min="3329" max="3329" width="7.140625" style="43" bestFit="1" customWidth="1"/>
    <col min="3330" max="3330" width="1.7109375" style="43" customWidth="1"/>
    <col min="3331" max="3331" width="12.28515625" style="43" bestFit="1" customWidth="1"/>
    <col min="3332" max="3332" width="7.140625" style="43" bestFit="1" customWidth="1"/>
    <col min="3333" max="3333" width="14.5703125" style="43" customWidth="1"/>
    <col min="3334" max="3582" width="11.42578125" style="43"/>
    <col min="3583" max="3583" width="37.42578125" style="43" customWidth="1"/>
    <col min="3584" max="3584" width="12.28515625" style="43" bestFit="1" customWidth="1"/>
    <col min="3585" max="3585" width="7.140625" style="43" bestFit="1" customWidth="1"/>
    <col min="3586" max="3586" width="1.7109375" style="43" customWidth="1"/>
    <col min="3587" max="3587" width="12.28515625" style="43" bestFit="1" customWidth="1"/>
    <col min="3588" max="3588" width="7.140625" style="43" bestFit="1" customWidth="1"/>
    <col min="3589" max="3589" width="14.5703125" style="43" customWidth="1"/>
    <col min="3590" max="3838" width="11.42578125" style="43"/>
    <col min="3839" max="3839" width="37.42578125" style="43" customWidth="1"/>
    <col min="3840" max="3840" width="12.28515625" style="43" bestFit="1" customWidth="1"/>
    <col min="3841" max="3841" width="7.140625" style="43" bestFit="1" customWidth="1"/>
    <col min="3842" max="3842" width="1.7109375" style="43" customWidth="1"/>
    <col min="3843" max="3843" width="12.28515625" style="43" bestFit="1" customWidth="1"/>
    <col min="3844" max="3844" width="7.140625" style="43" bestFit="1" customWidth="1"/>
    <col min="3845" max="3845" width="14.5703125" style="43" customWidth="1"/>
    <col min="3846" max="4094" width="11.42578125" style="43"/>
    <col min="4095" max="4095" width="37.42578125" style="43" customWidth="1"/>
    <col min="4096" max="4096" width="12.28515625" style="43" bestFit="1" customWidth="1"/>
    <col min="4097" max="4097" width="7.140625" style="43" bestFit="1" customWidth="1"/>
    <col min="4098" max="4098" width="1.7109375" style="43" customWidth="1"/>
    <col min="4099" max="4099" width="12.28515625" style="43" bestFit="1" customWidth="1"/>
    <col min="4100" max="4100" width="7.140625" style="43" bestFit="1" customWidth="1"/>
    <col min="4101" max="4101" width="14.5703125" style="43" customWidth="1"/>
    <col min="4102" max="4350" width="11.42578125" style="43"/>
    <col min="4351" max="4351" width="37.42578125" style="43" customWidth="1"/>
    <col min="4352" max="4352" width="12.28515625" style="43" bestFit="1" customWidth="1"/>
    <col min="4353" max="4353" width="7.140625" style="43" bestFit="1" customWidth="1"/>
    <col min="4354" max="4354" width="1.7109375" style="43" customWidth="1"/>
    <col min="4355" max="4355" width="12.28515625" style="43" bestFit="1" customWidth="1"/>
    <col min="4356" max="4356" width="7.140625" style="43" bestFit="1" customWidth="1"/>
    <col min="4357" max="4357" width="14.5703125" style="43" customWidth="1"/>
    <col min="4358" max="4606" width="11.42578125" style="43"/>
    <col min="4607" max="4607" width="37.42578125" style="43" customWidth="1"/>
    <col min="4608" max="4608" width="12.28515625" style="43" bestFit="1" customWidth="1"/>
    <col min="4609" max="4609" width="7.140625" style="43" bestFit="1" customWidth="1"/>
    <col min="4610" max="4610" width="1.7109375" style="43" customWidth="1"/>
    <col min="4611" max="4611" width="12.28515625" style="43" bestFit="1" customWidth="1"/>
    <col min="4612" max="4612" width="7.140625" style="43" bestFit="1" customWidth="1"/>
    <col min="4613" max="4613" width="14.5703125" style="43" customWidth="1"/>
    <col min="4614" max="4862" width="11.42578125" style="43"/>
    <col min="4863" max="4863" width="37.42578125" style="43" customWidth="1"/>
    <col min="4864" max="4864" width="12.28515625" style="43" bestFit="1" customWidth="1"/>
    <col min="4865" max="4865" width="7.140625" style="43" bestFit="1" customWidth="1"/>
    <col min="4866" max="4866" width="1.7109375" style="43" customWidth="1"/>
    <col min="4867" max="4867" width="12.28515625" style="43" bestFit="1" customWidth="1"/>
    <col min="4868" max="4868" width="7.140625" style="43" bestFit="1" customWidth="1"/>
    <col min="4869" max="4869" width="14.5703125" style="43" customWidth="1"/>
    <col min="4870" max="5118" width="11.42578125" style="43"/>
    <col min="5119" max="5119" width="37.42578125" style="43" customWidth="1"/>
    <col min="5120" max="5120" width="12.28515625" style="43" bestFit="1" customWidth="1"/>
    <col min="5121" max="5121" width="7.140625" style="43" bestFit="1" customWidth="1"/>
    <col min="5122" max="5122" width="1.7109375" style="43" customWidth="1"/>
    <col min="5123" max="5123" width="12.28515625" style="43" bestFit="1" customWidth="1"/>
    <col min="5124" max="5124" width="7.140625" style="43" bestFit="1" customWidth="1"/>
    <col min="5125" max="5125" width="14.5703125" style="43" customWidth="1"/>
    <col min="5126" max="5374" width="11.42578125" style="43"/>
    <col min="5375" max="5375" width="37.42578125" style="43" customWidth="1"/>
    <col min="5376" max="5376" width="12.28515625" style="43" bestFit="1" customWidth="1"/>
    <col min="5377" max="5377" width="7.140625" style="43" bestFit="1" customWidth="1"/>
    <col min="5378" max="5378" width="1.7109375" style="43" customWidth="1"/>
    <col min="5379" max="5379" width="12.28515625" style="43" bestFit="1" customWidth="1"/>
    <col min="5380" max="5380" width="7.140625" style="43" bestFit="1" customWidth="1"/>
    <col min="5381" max="5381" width="14.5703125" style="43" customWidth="1"/>
    <col min="5382" max="5630" width="11.42578125" style="43"/>
    <col min="5631" max="5631" width="37.42578125" style="43" customWidth="1"/>
    <col min="5632" max="5632" width="12.28515625" style="43" bestFit="1" customWidth="1"/>
    <col min="5633" max="5633" width="7.140625" style="43" bestFit="1" customWidth="1"/>
    <col min="5634" max="5634" width="1.7109375" style="43" customWidth="1"/>
    <col min="5635" max="5635" width="12.28515625" style="43" bestFit="1" customWidth="1"/>
    <col min="5636" max="5636" width="7.140625" style="43" bestFit="1" customWidth="1"/>
    <col min="5637" max="5637" width="14.5703125" style="43" customWidth="1"/>
    <col min="5638" max="5886" width="11.42578125" style="43"/>
    <col min="5887" max="5887" width="37.42578125" style="43" customWidth="1"/>
    <col min="5888" max="5888" width="12.28515625" style="43" bestFit="1" customWidth="1"/>
    <col min="5889" max="5889" width="7.140625" style="43" bestFit="1" customWidth="1"/>
    <col min="5890" max="5890" width="1.7109375" style="43" customWidth="1"/>
    <col min="5891" max="5891" width="12.28515625" style="43" bestFit="1" customWidth="1"/>
    <col min="5892" max="5892" width="7.140625" style="43" bestFit="1" customWidth="1"/>
    <col min="5893" max="5893" width="14.5703125" style="43" customWidth="1"/>
    <col min="5894" max="6142" width="11.42578125" style="43"/>
    <col min="6143" max="6143" width="37.42578125" style="43" customWidth="1"/>
    <col min="6144" max="6144" width="12.28515625" style="43" bestFit="1" customWidth="1"/>
    <col min="6145" max="6145" width="7.140625" style="43" bestFit="1" customWidth="1"/>
    <col min="6146" max="6146" width="1.7109375" style="43" customWidth="1"/>
    <col min="6147" max="6147" width="12.28515625" style="43" bestFit="1" customWidth="1"/>
    <col min="6148" max="6148" width="7.140625" style="43" bestFit="1" customWidth="1"/>
    <col min="6149" max="6149" width="14.5703125" style="43" customWidth="1"/>
    <col min="6150" max="6398" width="11.42578125" style="43"/>
    <col min="6399" max="6399" width="37.42578125" style="43" customWidth="1"/>
    <col min="6400" max="6400" width="12.28515625" style="43" bestFit="1" customWidth="1"/>
    <col min="6401" max="6401" width="7.140625" style="43" bestFit="1" customWidth="1"/>
    <col min="6402" max="6402" width="1.7109375" style="43" customWidth="1"/>
    <col min="6403" max="6403" width="12.28515625" style="43" bestFit="1" customWidth="1"/>
    <col min="6404" max="6404" width="7.140625" style="43" bestFit="1" customWidth="1"/>
    <col min="6405" max="6405" width="14.5703125" style="43" customWidth="1"/>
    <col min="6406" max="6654" width="11.42578125" style="43"/>
    <col min="6655" max="6655" width="37.42578125" style="43" customWidth="1"/>
    <col min="6656" max="6656" width="12.28515625" style="43" bestFit="1" customWidth="1"/>
    <col min="6657" max="6657" width="7.140625" style="43" bestFit="1" customWidth="1"/>
    <col min="6658" max="6658" width="1.7109375" style="43" customWidth="1"/>
    <col min="6659" max="6659" width="12.28515625" style="43" bestFit="1" customWidth="1"/>
    <col min="6660" max="6660" width="7.140625" style="43" bestFit="1" customWidth="1"/>
    <col min="6661" max="6661" width="14.5703125" style="43" customWidth="1"/>
    <col min="6662" max="6910" width="11.42578125" style="43"/>
    <col min="6911" max="6911" width="37.42578125" style="43" customWidth="1"/>
    <col min="6912" max="6912" width="12.28515625" style="43" bestFit="1" customWidth="1"/>
    <col min="6913" max="6913" width="7.140625" style="43" bestFit="1" customWidth="1"/>
    <col min="6914" max="6914" width="1.7109375" style="43" customWidth="1"/>
    <col min="6915" max="6915" width="12.28515625" style="43" bestFit="1" customWidth="1"/>
    <col min="6916" max="6916" width="7.140625" style="43" bestFit="1" customWidth="1"/>
    <col min="6917" max="6917" width="14.5703125" style="43" customWidth="1"/>
    <col min="6918" max="7166" width="11.42578125" style="43"/>
    <col min="7167" max="7167" width="37.42578125" style="43" customWidth="1"/>
    <col min="7168" max="7168" width="12.28515625" style="43" bestFit="1" customWidth="1"/>
    <col min="7169" max="7169" width="7.140625" style="43" bestFit="1" customWidth="1"/>
    <col min="7170" max="7170" width="1.7109375" style="43" customWidth="1"/>
    <col min="7171" max="7171" width="12.28515625" style="43" bestFit="1" customWidth="1"/>
    <col min="7172" max="7172" width="7.140625" style="43" bestFit="1" customWidth="1"/>
    <col min="7173" max="7173" width="14.5703125" style="43" customWidth="1"/>
    <col min="7174" max="7422" width="11.42578125" style="43"/>
    <col min="7423" max="7423" width="37.42578125" style="43" customWidth="1"/>
    <col min="7424" max="7424" width="12.28515625" style="43" bestFit="1" customWidth="1"/>
    <col min="7425" max="7425" width="7.140625" style="43" bestFit="1" customWidth="1"/>
    <col min="7426" max="7426" width="1.7109375" style="43" customWidth="1"/>
    <col min="7427" max="7427" width="12.28515625" style="43" bestFit="1" customWidth="1"/>
    <col min="7428" max="7428" width="7.140625" style="43" bestFit="1" customWidth="1"/>
    <col min="7429" max="7429" width="14.5703125" style="43" customWidth="1"/>
    <col min="7430" max="7678" width="11.42578125" style="43"/>
    <col min="7679" max="7679" width="37.42578125" style="43" customWidth="1"/>
    <col min="7680" max="7680" width="12.28515625" style="43" bestFit="1" customWidth="1"/>
    <col min="7681" max="7681" width="7.140625" style="43" bestFit="1" customWidth="1"/>
    <col min="7682" max="7682" width="1.7109375" style="43" customWidth="1"/>
    <col min="7683" max="7683" width="12.28515625" style="43" bestFit="1" customWidth="1"/>
    <col min="7684" max="7684" width="7.140625" style="43" bestFit="1" customWidth="1"/>
    <col min="7685" max="7685" width="14.5703125" style="43" customWidth="1"/>
    <col min="7686" max="7934" width="11.42578125" style="43"/>
    <col min="7935" max="7935" width="37.42578125" style="43" customWidth="1"/>
    <col min="7936" max="7936" width="12.28515625" style="43" bestFit="1" customWidth="1"/>
    <col min="7937" max="7937" width="7.140625" style="43" bestFit="1" customWidth="1"/>
    <col min="7938" max="7938" width="1.7109375" style="43" customWidth="1"/>
    <col min="7939" max="7939" width="12.28515625" style="43" bestFit="1" customWidth="1"/>
    <col min="7940" max="7940" width="7.140625" style="43" bestFit="1" customWidth="1"/>
    <col min="7941" max="7941" width="14.5703125" style="43" customWidth="1"/>
    <col min="7942" max="8190" width="11.42578125" style="43"/>
    <col min="8191" max="8191" width="37.42578125" style="43" customWidth="1"/>
    <col min="8192" max="8192" width="12.28515625" style="43" bestFit="1" customWidth="1"/>
    <col min="8193" max="8193" width="7.140625" style="43" bestFit="1" customWidth="1"/>
    <col min="8194" max="8194" width="1.7109375" style="43" customWidth="1"/>
    <col min="8195" max="8195" width="12.28515625" style="43" bestFit="1" customWidth="1"/>
    <col min="8196" max="8196" width="7.140625" style="43" bestFit="1" customWidth="1"/>
    <col min="8197" max="8197" width="14.5703125" style="43" customWidth="1"/>
    <col min="8198" max="8446" width="11.42578125" style="43"/>
    <col min="8447" max="8447" width="37.42578125" style="43" customWidth="1"/>
    <col min="8448" max="8448" width="12.28515625" style="43" bestFit="1" customWidth="1"/>
    <col min="8449" max="8449" width="7.140625" style="43" bestFit="1" customWidth="1"/>
    <col min="8450" max="8450" width="1.7109375" style="43" customWidth="1"/>
    <col min="8451" max="8451" width="12.28515625" style="43" bestFit="1" customWidth="1"/>
    <col min="8452" max="8452" width="7.140625" style="43" bestFit="1" customWidth="1"/>
    <col min="8453" max="8453" width="14.5703125" style="43" customWidth="1"/>
    <col min="8454" max="8702" width="11.42578125" style="43"/>
    <col min="8703" max="8703" width="37.42578125" style="43" customWidth="1"/>
    <col min="8704" max="8704" width="12.28515625" style="43" bestFit="1" customWidth="1"/>
    <col min="8705" max="8705" width="7.140625" style="43" bestFit="1" customWidth="1"/>
    <col min="8706" max="8706" width="1.7109375" style="43" customWidth="1"/>
    <col min="8707" max="8707" width="12.28515625" style="43" bestFit="1" customWidth="1"/>
    <col min="8708" max="8708" width="7.140625" style="43" bestFit="1" customWidth="1"/>
    <col min="8709" max="8709" width="14.5703125" style="43" customWidth="1"/>
    <col min="8710" max="8958" width="11.42578125" style="43"/>
    <col min="8959" max="8959" width="37.42578125" style="43" customWidth="1"/>
    <col min="8960" max="8960" width="12.28515625" style="43" bestFit="1" customWidth="1"/>
    <col min="8961" max="8961" width="7.140625" style="43" bestFit="1" customWidth="1"/>
    <col min="8962" max="8962" width="1.7109375" style="43" customWidth="1"/>
    <col min="8963" max="8963" width="12.28515625" style="43" bestFit="1" customWidth="1"/>
    <col min="8964" max="8964" width="7.140625" style="43" bestFit="1" customWidth="1"/>
    <col min="8965" max="8965" width="14.5703125" style="43" customWidth="1"/>
    <col min="8966" max="9214" width="11.42578125" style="43"/>
    <col min="9215" max="9215" width="37.42578125" style="43" customWidth="1"/>
    <col min="9216" max="9216" width="12.28515625" style="43" bestFit="1" customWidth="1"/>
    <col min="9217" max="9217" width="7.140625" style="43" bestFit="1" customWidth="1"/>
    <col min="9218" max="9218" width="1.7109375" style="43" customWidth="1"/>
    <col min="9219" max="9219" width="12.28515625" style="43" bestFit="1" customWidth="1"/>
    <col min="9220" max="9220" width="7.140625" style="43" bestFit="1" customWidth="1"/>
    <col min="9221" max="9221" width="14.5703125" style="43" customWidth="1"/>
    <col min="9222" max="9470" width="11.42578125" style="43"/>
    <col min="9471" max="9471" width="37.42578125" style="43" customWidth="1"/>
    <col min="9472" max="9472" width="12.28515625" style="43" bestFit="1" customWidth="1"/>
    <col min="9473" max="9473" width="7.140625" style="43" bestFit="1" customWidth="1"/>
    <col min="9474" max="9474" width="1.7109375" style="43" customWidth="1"/>
    <col min="9475" max="9475" width="12.28515625" style="43" bestFit="1" customWidth="1"/>
    <col min="9476" max="9476" width="7.140625" style="43" bestFit="1" customWidth="1"/>
    <col min="9477" max="9477" width="14.5703125" style="43" customWidth="1"/>
    <col min="9478" max="9726" width="11.42578125" style="43"/>
    <col min="9727" max="9727" width="37.42578125" style="43" customWidth="1"/>
    <col min="9728" max="9728" width="12.28515625" style="43" bestFit="1" customWidth="1"/>
    <col min="9729" max="9729" width="7.140625" style="43" bestFit="1" customWidth="1"/>
    <col min="9730" max="9730" width="1.7109375" style="43" customWidth="1"/>
    <col min="9731" max="9731" width="12.28515625" style="43" bestFit="1" customWidth="1"/>
    <col min="9732" max="9732" width="7.140625" style="43" bestFit="1" customWidth="1"/>
    <col min="9733" max="9733" width="14.5703125" style="43" customWidth="1"/>
    <col min="9734" max="9982" width="11.42578125" style="43"/>
    <col min="9983" max="9983" width="37.42578125" style="43" customWidth="1"/>
    <col min="9984" max="9984" width="12.28515625" style="43" bestFit="1" customWidth="1"/>
    <col min="9985" max="9985" width="7.140625" style="43" bestFit="1" customWidth="1"/>
    <col min="9986" max="9986" width="1.7109375" style="43" customWidth="1"/>
    <col min="9987" max="9987" width="12.28515625" style="43" bestFit="1" customWidth="1"/>
    <col min="9988" max="9988" width="7.140625" style="43" bestFit="1" customWidth="1"/>
    <col min="9989" max="9989" width="14.5703125" style="43" customWidth="1"/>
    <col min="9990" max="10238" width="11.42578125" style="43"/>
    <col min="10239" max="10239" width="37.42578125" style="43" customWidth="1"/>
    <col min="10240" max="10240" width="12.28515625" style="43" bestFit="1" customWidth="1"/>
    <col min="10241" max="10241" width="7.140625" style="43" bestFit="1" customWidth="1"/>
    <col min="10242" max="10242" width="1.7109375" style="43" customWidth="1"/>
    <col min="10243" max="10243" width="12.28515625" style="43" bestFit="1" customWidth="1"/>
    <col min="10244" max="10244" width="7.140625" style="43" bestFit="1" customWidth="1"/>
    <col min="10245" max="10245" width="14.5703125" style="43" customWidth="1"/>
    <col min="10246" max="10494" width="11.42578125" style="43"/>
    <col min="10495" max="10495" width="37.42578125" style="43" customWidth="1"/>
    <col min="10496" max="10496" width="12.28515625" style="43" bestFit="1" customWidth="1"/>
    <col min="10497" max="10497" width="7.140625" style="43" bestFit="1" customWidth="1"/>
    <col min="10498" max="10498" width="1.7109375" style="43" customWidth="1"/>
    <col min="10499" max="10499" width="12.28515625" style="43" bestFit="1" customWidth="1"/>
    <col min="10500" max="10500" width="7.140625" style="43" bestFit="1" customWidth="1"/>
    <col min="10501" max="10501" width="14.5703125" style="43" customWidth="1"/>
    <col min="10502" max="10750" width="11.42578125" style="43"/>
    <col min="10751" max="10751" width="37.42578125" style="43" customWidth="1"/>
    <col min="10752" max="10752" width="12.28515625" style="43" bestFit="1" customWidth="1"/>
    <col min="10753" max="10753" width="7.140625" style="43" bestFit="1" customWidth="1"/>
    <col min="10754" max="10754" width="1.7109375" style="43" customWidth="1"/>
    <col min="10755" max="10755" width="12.28515625" style="43" bestFit="1" customWidth="1"/>
    <col min="10756" max="10756" width="7.140625" style="43" bestFit="1" customWidth="1"/>
    <col min="10757" max="10757" width="14.5703125" style="43" customWidth="1"/>
    <col min="10758" max="11006" width="11.42578125" style="43"/>
    <col min="11007" max="11007" width="37.42578125" style="43" customWidth="1"/>
    <col min="11008" max="11008" width="12.28515625" style="43" bestFit="1" customWidth="1"/>
    <col min="11009" max="11009" width="7.140625" style="43" bestFit="1" customWidth="1"/>
    <col min="11010" max="11010" width="1.7109375" style="43" customWidth="1"/>
    <col min="11011" max="11011" width="12.28515625" style="43" bestFit="1" customWidth="1"/>
    <col min="11012" max="11012" width="7.140625" style="43" bestFit="1" customWidth="1"/>
    <col min="11013" max="11013" width="14.5703125" style="43" customWidth="1"/>
    <col min="11014" max="11262" width="11.42578125" style="43"/>
    <col min="11263" max="11263" width="37.42578125" style="43" customWidth="1"/>
    <col min="11264" max="11264" width="12.28515625" style="43" bestFit="1" customWidth="1"/>
    <col min="11265" max="11265" width="7.140625" style="43" bestFit="1" customWidth="1"/>
    <col min="11266" max="11266" width="1.7109375" style="43" customWidth="1"/>
    <col min="11267" max="11267" width="12.28515625" style="43" bestFit="1" customWidth="1"/>
    <col min="11268" max="11268" width="7.140625" style="43" bestFit="1" customWidth="1"/>
    <col min="11269" max="11269" width="14.5703125" style="43" customWidth="1"/>
    <col min="11270" max="11518" width="11.42578125" style="43"/>
    <col min="11519" max="11519" width="37.42578125" style="43" customWidth="1"/>
    <col min="11520" max="11520" width="12.28515625" style="43" bestFit="1" customWidth="1"/>
    <col min="11521" max="11521" width="7.140625" style="43" bestFit="1" customWidth="1"/>
    <col min="11522" max="11522" width="1.7109375" style="43" customWidth="1"/>
    <col min="11523" max="11523" width="12.28515625" style="43" bestFit="1" customWidth="1"/>
    <col min="11524" max="11524" width="7.140625" style="43" bestFit="1" customWidth="1"/>
    <col min="11525" max="11525" width="14.5703125" style="43" customWidth="1"/>
    <col min="11526" max="11774" width="11.42578125" style="43"/>
    <col min="11775" max="11775" width="37.42578125" style="43" customWidth="1"/>
    <col min="11776" max="11776" width="12.28515625" style="43" bestFit="1" customWidth="1"/>
    <col min="11777" max="11777" width="7.140625" style="43" bestFit="1" customWidth="1"/>
    <col min="11778" max="11778" width="1.7109375" style="43" customWidth="1"/>
    <col min="11779" max="11779" width="12.28515625" style="43" bestFit="1" customWidth="1"/>
    <col min="11780" max="11780" width="7.140625" style="43" bestFit="1" customWidth="1"/>
    <col min="11781" max="11781" width="14.5703125" style="43" customWidth="1"/>
    <col min="11782" max="12030" width="11.42578125" style="43"/>
    <col min="12031" max="12031" width="37.42578125" style="43" customWidth="1"/>
    <col min="12032" max="12032" width="12.28515625" style="43" bestFit="1" customWidth="1"/>
    <col min="12033" max="12033" width="7.140625" style="43" bestFit="1" customWidth="1"/>
    <col min="12034" max="12034" width="1.7109375" style="43" customWidth="1"/>
    <col min="12035" max="12035" width="12.28515625" style="43" bestFit="1" customWidth="1"/>
    <col min="12036" max="12036" width="7.140625" style="43" bestFit="1" customWidth="1"/>
    <col min="12037" max="12037" width="14.5703125" style="43" customWidth="1"/>
    <col min="12038" max="12286" width="11.42578125" style="43"/>
    <col min="12287" max="12287" width="37.42578125" style="43" customWidth="1"/>
    <col min="12288" max="12288" width="12.28515625" style="43" bestFit="1" customWidth="1"/>
    <col min="12289" max="12289" width="7.140625" style="43" bestFit="1" customWidth="1"/>
    <col min="12290" max="12290" width="1.7109375" style="43" customWidth="1"/>
    <col min="12291" max="12291" width="12.28515625" style="43" bestFit="1" customWidth="1"/>
    <col min="12292" max="12292" width="7.140625" style="43" bestFit="1" customWidth="1"/>
    <col min="12293" max="12293" width="14.5703125" style="43" customWidth="1"/>
    <col min="12294" max="12542" width="11.42578125" style="43"/>
    <col min="12543" max="12543" width="37.42578125" style="43" customWidth="1"/>
    <col min="12544" max="12544" width="12.28515625" style="43" bestFit="1" customWidth="1"/>
    <col min="12545" max="12545" width="7.140625" style="43" bestFit="1" customWidth="1"/>
    <col min="12546" max="12546" width="1.7109375" style="43" customWidth="1"/>
    <col min="12547" max="12547" width="12.28515625" style="43" bestFit="1" customWidth="1"/>
    <col min="12548" max="12548" width="7.140625" style="43" bestFit="1" customWidth="1"/>
    <col min="12549" max="12549" width="14.5703125" style="43" customWidth="1"/>
    <col min="12550" max="12798" width="11.42578125" style="43"/>
    <col min="12799" max="12799" width="37.42578125" style="43" customWidth="1"/>
    <col min="12800" max="12800" width="12.28515625" style="43" bestFit="1" customWidth="1"/>
    <col min="12801" max="12801" width="7.140625" style="43" bestFit="1" customWidth="1"/>
    <col min="12802" max="12802" width="1.7109375" style="43" customWidth="1"/>
    <col min="12803" max="12803" width="12.28515625" style="43" bestFit="1" customWidth="1"/>
    <col min="12804" max="12804" width="7.140625" style="43" bestFit="1" customWidth="1"/>
    <col min="12805" max="12805" width="14.5703125" style="43" customWidth="1"/>
    <col min="12806" max="13054" width="11.42578125" style="43"/>
    <col min="13055" max="13055" width="37.42578125" style="43" customWidth="1"/>
    <col min="13056" max="13056" width="12.28515625" style="43" bestFit="1" customWidth="1"/>
    <col min="13057" max="13057" width="7.140625" style="43" bestFit="1" customWidth="1"/>
    <col min="13058" max="13058" width="1.7109375" style="43" customWidth="1"/>
    <col min="13059" max="13059" width="12.28515625" style="43" bestFit="1" customWidth="1"/>
    <col min="13060" max="13060" width="7.140625" style="43" bestFit="1" customWidth="1"/>
    <col min="13061" max="13061" width="14.5703125" style="43" customWidth="1"/>
    <col min="13062" max="13310" width="11.42578125" style="43"/>
    <col min="13311" max="13311" width="37.42578125" style="43" customWidth="1"/>
    <col min="13312" max="13312" width="12.28515625" style="43" bestFit="1" customWidth="1"/>
    <col min="13313" max="13313" width="7.140625" style="43" bestFit="1" customWidth="1"/>
    <col min="13314" max="13314" width="1.7109375" style="43" customWidth="1"/>
    <col min="13315" max="13315" width="12.28515625" style="43" bestFit="1" customWidth="1"/>
    <col min="13316" max="13316" width="7.140625" style="43" bestFit="1" customWidth="1"/>
    <col min="13317" max="13317" width="14.5703125" style="43" customWidth="1"/>
    <col min="13318" max="13566" width="11.42578125" style="43"/>
    <col min="13567" max="13567" width="37.42578125" style="43" customWidth="1"/>
    <col min="13568" max="13568" width="12.28515625" style="43" bestFit="1" customWidth="1"/>
    <col min="13569" max="13569" width="7.140625" style="43" bestFit="1" customWidth="1"/>
    <col min="13570" max="13570" width="1.7109375" style="43" customWidth="1"/>
    <col min="13571" max="13571" width="12.28515625" style="43" bestFit="1" customWidth="1"/>
    <col min="13572" max="13572" width="7.140625" style="43" bestFit="1" customWidth="1"/>
    <col min="13573" max="13573" width="14.5703125" style="43" customWidth="1"/>
    <col min="13574" max="13822" width="11.42578125" style="43"/>
    <col min="13823" max="13823" width="37.42578125" style="43" customWidth="1"/>
    <col min="13824" max="13824" width="12.28515625" style="43" bestFit="1" customWidth="1"/>
    <col min="13825" max="13825" width="7.140625" style="43" bestFit="1" customWidth="1"/>
    <col min="13826" max="13826" width="1.7109375" style="43" customWidth="1"/>
    <col min="13827" max="13827" width="12.28515625" style="43" bestFit="1" customWidth="1"/>
    <col min="13828" max="13828" width="7.140625" style="43" bestFit="1" customWidth="1"/>
    <col min="13829" max="13829" width="14.5703125" style="43" customWidth="1"/>
    <col min="13830" max="14078" width="11.42578125" style="43"/>
    <col min="14079" max="14079" width="37.42578125" style="43" customWidth="1"/>
    <col min="14080" max="14080" width="12.28515625" style="43" bestFit="1" customWidth="1"/>
    <col min="14081" max="14081" width="7.140625" style="43" bestFit="1" customWidth="1"/>
    <col min="14082" max="14082" width="1.7109375" style="43" customWidth="1"/>
    <col min="14083" max="14083" width="12.28515625" style="43" bestFit="1" customWidth="1"/>
    <col min="14084" max="14084" width="7.140625" style="43" bestFit="1" customWidth="1"/>
    <col min="14085" max="14085" width="14.5703125" style="43" customWidth="1"/>
    <col min="14086" max="14334" width="11.42578125" style="43"/>
    <col min="14335" max="14335" width="37.42578125" style="43" customWidth="1"/>
    <col min="14336" max="14336" width="12.28515625" style="43" bestFit="1" customWidth="1"/>
    <col min="14337" max="14337" width="7.140625" style="43" bestFit="1" customWidth="1"/>
    <col min="14338" max="14338" width="1.7109375" style="43" customWidth="1"/>
    <col min="14339" max="14339" width="12.28515625" style="43" bestFit="1" customWidth="1"/>
    <col min="14340" max="14340" width="7.140625" style="43" bestFit="1" customWidth="1"/>
    <col min="14341" max="14341" width="14.5703125" style="43" customWidth="1"/>
    <col min="14342" max="14590" width="11.42578125" style="43"/>
    <col min="14591" max="14591" width="37.42578125" style="43" customWidth="1"/>
    <col min="14592" max="14592" width="12.28515625" style="43" bestFit="1" customWidth="1"/>
    <col min="14593" max="14593" width="7.140625" style="43" bestFit="1" customWidth="1"/>
    <col min="14594" max="14594" width="1.7109375" style="43" customWidth="1"/>
    <col min="14595" max="14595" width="12.28515625" style="43" bestFit="1" customWidth="1"/>
    <col min="14596" max="14596" width="7.140625" style="43" bestFit="1" customWidth="1"/>
    <col min="14597" max="14597" width="14.5703125" style="43" customWidth="1"/>
    <col min="14598" max="14846" width="11.42578125" style="43"/>
    <col min="14847" max="14847" width="37.42578125" style="43" customWidth="1"/>
    <col min="14848" max="14848" width="12.28515625" style="43" bestFit="1" customWidth="1"/>
    <col min="14849" max="14849" width="7.140625" style="43" bestFit="1" customWidth="1"/>
    <col min="14850" max="14850" width="1.7109375" style="43" customWidth="1"/>
    <col min="14851" max="14851" width="12.28515625" style="43" bestFit="1" customWidth="1"/>
    <col min="14852" max="14852" width="7.140625" style="43" bestFit="1" customWidth="1"/>
    <col min="14853" max="14853" width="14.5703125" style="43" customWidth="1"/>
    <col min="14854" max="15102" width="11.42578125" style="43"/>
    <col min="15103" max="15103" width="37.42578125" style="43" customWidth="1"/>
    <col min="15104" max="15104" width="12.28515625" style="43" bestFit="1" customWidth="1"/>
    <col min="15105" max="15105" width="7.140625" style="43" bestFit="1" customWidth="1"/>
    <col min="15106" max="15106" width="1.7109375" style="43" customWidth="1"/>
    <col min="15107" max="15107" width="12.28515625" style="43" bestFit="1" customWidth="1"/>
    <col min="15108" max="15108" width="7.140625" style="43" bestFit="1" customWidth="1"/>
    <col min="15109" max="15109" width="14.5703125" style="43" customWidth="1"/>
    <col min="15110" max="15358" width="11.42578125" style="43"/>
    <col min="15359" max="15359" width="37.42578125" style="43" customWidth="1"/>
    <col min="15360" max="15360" width="12.28515625" style="43" bestFit="1" customWidth="1"/>
    <col min="15361" max="15361" width="7.140625" style="43" bestFit="1" customWidth="1"/>
    <col min="15362" max="15362" width="1.7109375" style="43" customWidth="1"/>
    <col min="15363" max="15363" width="12.28515625" style="43" bestFit="1" customWidth="1"/>
    <col min="15364" max="15364" width="7.140625" style="43" bestFit="1" customWidth="1"/>
    <col min="15365" max="15365" width="14.5703125" style="43" customWidth="1"/>
    <col min="15366" max="15614" width="11.42578125" style="43"/>
    <col min="15615" max="15615" width="37.42578125" style="43" customWidth="1"/>
    <col min="15616" max="15616" width="12.28515625" style="43" bestFit="1" customWidth="1"/>
    <col min="15617" max="15617" width="7.140625" style="43" bestFit="1" customWidth="1"/>
    <col min="15618" max="15618" width="1.7109375" style="43" customWidth="1"/>
    <col min="15619" max="15619" width="12.28515625" style="43" bestFit="1" customWidth="1"/>
    <col min="15620" max="15620" width="7.140625" style="43" bestFit="1" customWidth="1"/>
    <col min="15621" max="15621" width="14.5703125" style="43" customWidth="1"/>
    <col min="15622" max="15870" width="11.42578125" style="43"/>
    <col min="15871" max="15871" width="37.42578125" style="43" customWidth="1"/>
    <col min="15872" max="15872" width="12.28515625" style="43" bestFit="1" customWidth="1"/>
    <col min="15873" max="15873" width="7.140625" style="43" bestFit="1" customWidth="1"/>
    <col min="15874" max="15874" width="1.7109375" style="43" customWidth="1"/>
    <col min="15875" max="15875" width="12.28515625" style="43" bestFit="1" customWidth="1"/>
    <col min="15876" max="15876" width="7.140625" style="43" bestFit="1" customWidth="1"/>
    <col min="15877" max="15877" width="14.5703125" style="43" customWidth="1"/>
    <col min="15878" max="16126" width="11.42578125" style="43"/>
    <col min="16127" max="16127" width="37.42578125" style="43" customWidth="1"/>
    <col min="16128" max="16128" width="12.28515625" style="43" bestFit="1" customWidth="1"/>
    <col min="16129" max="16129" width="7.140625" style="43" bestFit="1" customWidth="1"/>
    <col min="16130" max="16130" width="1.7109375" style="43" customWidth="1"/>
    <col min="16131" max="16131" width="12.28515625" style="43" bestFit="1" customWidth="1"/>
    <col min="16132" max="16132" width="7.140625" style="43" bestFit="1" customWidth="1"/>
    <col min="16133" max="16133" width="14.5703125" style="43" customWidth="1"/>
    <col min="16134" max="16384" width="11.42578125" style="43"/>
  </cols>
  <sheetData>
    <row r="1" spans="1:14" s="68" customFormat="1" ht="54.75" customHeight="1" x14ac:dyDescent="0.25">
      <c r="A1" s="38" t="s">
        <v>0</v>
      </c>
      <c r="B1" s="39" t="s">
        <v>1</v>
      </c>
      <c r="C1" s="40" t="s">
        <v>2</v>
      </c>
      <c r="D1" s="40" t="s">
        <v>147</v>
      </c>
      <c r="E1" s="69" t="s">
        <v>145</v>
      </c>
      <c r="F1" s="41"/>
      <c r="G1" s="41"/>
      <c r="H1" s="41" t="s">
        <v>195</v>
      </c>
      <c r="I1" s="69" t="s">
        <v>181</v>
      </c>
      <c r="J1" s="69" t="s">
        <v>182</v>
      </c>
      <c r="K1" s="69" t="s">
        <v>183</v>
      </c>
      <c r="L1" s="69" t="s">
        <v>184</v>
      </c>
      <c r="M1" s="69" t="s">
        <v>146</v>
      </c>
      <c r="N1" s="42"/>
    </row>
    <row r="2" spans="1:14" ht="50.1" customHeight="1" x14ac:dyDescent="0.25">
      <c r="A2" s="131" t="s">
        <v>28</v>
      </c>
      <c r="B2" s="128" t="s">
        <v>29</v>
      </c>
      <c r="C2" s="44" t="s">
        <v>148</v>
      </c>
      <c r="D2" s="44" t="s">
        <v>149</v>
      </c>
      <c r="E2" s="70">
        <v>1761222.547760329</v>
      </c>
      <c r="F2" s="45">
        <f>E2/E$34</f>
        <v>0.18682637947580141</v>
      </c>
      <c r="G2" s="45"/>
      <c r="H2" s="45">
        <f>(M2-E2)/E2</f>
        <v>5.3884046841655105E-2</v>
      </c>
      <c r="I2" s="70">
        <v>694234.8000000004</v>
      </c>
      <c r="J2" s="70">
        <v>668815.77999999991</v>
      </c>
      <c r="K2" s="70">
        <v>1010144.0499999999</v>
      </c>
      <c r="L2" s="70">
        <v>1225132.0500000003</v>
      </c>
      <c r="M2" s="75">
        <v>1856124.3460224257</v>
      </c>
      <c r="N2" s="46">
        <f>M2/M34</f>
        <v>0.20526318718530576</v>
      </c>
    </row>
    <row r="3" spans="1:14" ht="50.1" customHeight="1" x14ac:dyDescent="0.25">
      <c r="A3" s="124"/>
      <c r="B3" s="129"/>
      <c r="C3" s="44" t="s">
        <v>30</v>
      </c>
      <c r="D3" s="44" t="s">
        <v>31</v>
      </c>
      <c r="E3" s="70">
        <v>4147537.1341330307</v>
      </c>
      <c r="F3" s="45">
        <f t="shared" ref="F3:F34" si="0">E3/E$34</f>
        <v>0.4399610642600979</v>
      </c>
      <c r="G3" s="45"/>
      <c r="H3" s="45">
        <f t="shared" ref="H3:H34" si="1">(M3-E3)/E3</f>
        <v>-0.13239442647455482</v>
      </c>
      <c r="I3" s="70">
        <v>424252.83000000007</v>
      </c>
      <c r="J3" s="70">
        <v>356136.84</v>
      </c>
      <c r="K3" s="70">
        <v>512060.89</v>
      </c>
      <c r="L3" s="70">
        <v>563773.43999999983</v>
      </c>
      <c r="M3" s="75">
        <v>3598426.3339775694</v>
      </c>
      <c r="N3" s="46">
        <f>M3/M$34</f>
        <v>0.39793910345856071</v>
      </c>
    </row>
    <row r="4" spans="1:14" ht="50.1" customHeight="1" x14ac:dyDescent="0.25">
      <c r="A4" s="125"/>
      <c r="B4" s="47" t="s">
        <v>150</v>
      </c>
      <c r="C4" s="48"/>
      <c r="D4" s="48"/>
      <c r="E4" s="71">
        <v>5908759.6818933599</v>
      </c>
      <c r="F4" s="49">
        <f t="shared" si="0"/>
        <v>0.62678744373589934</v>
      </c>
      <c r="G4" s="49"/>
      <c r="H4" s="49">
        <f t="shared" si="1"/>
        <v>-7.6870447665223274E-2</v>
      </c>
      <c r="I4" s="71">
        <f>SUM(I2:I3)</f>
        <v>1118487.6300000004</v>
      </c>
      <c r="J4" s="71">
        <f t="shared" ref="J4:L4" si="2">SUM(J2:J3)</f>
        <v>1024952.6199999999</v>
      </c>
      <c r="K4" s="71">
        <f t="shared" si="2"/>
        <v>1522204.94</v>
      </c>
      <c r="L4" s="71">
        <f t="shared" si="2"/>
        <v>1788905.4900000002</v>
      </c>
      <c r="M4" s="71">
        <f>SUM(M2:M3)</f>
        <v>5454550.679999995</v>
      </c>
      <c r="N4" s="50">
        <f>SUM(N2:N3)</f>
        <v>0.60320229064386643</v>
      </c>
    </row>
    <row r="5" spans="1:14" ht="50.1" customHeight="1" x14ac:dyDescent="0.25">
      <c r="A5" s="51" t="s">
        <v>151</v>
      </c>
      <c r="B5" s="52"/>
      <c r="C5" s="52"/>
      <c r="D5" s="52"/>
      <c r="E5" s="72">
        <v>5908759.6818933599</v>
      </c>
      <c r="F5" s="53">
        <f t="shared" si="0"/>
        <v>0.62678744373589934</v>
      </c>
      <c r="G5" s="77"/>
      <c r="H5" s="53">
        <f t="shared" si="1"/>
        <v>-7.6870447665223274E-2</v>
      </c>
      <c r="I5" s="72">
        <f>SUM(I4)</f>
        <v>1118487.6300000004</v>
      </c>
      <c r="J5" s="72">
        <f t="shared" ref="J5:L5" si="3">SUM(J4)</f>
        <v>1024952.6199999999</v>
      </c>
      <c r="K5" s="72">
        <f t="shared" si="3"/>
        <v>1522204.94</v>
      </c>
      <c r="L5" s="72">
        <f t="shared" si="3"/>
        <v>1788905.4900000002</v>
      </c>
      <c r="M5" s="72">
        <f>SUM(M4)</f>
        <v>5454550.679999995</v>
      </c>
      <c r="N5" s="54">
        <f>SUM(N4)</f>
        <v>0.60320229064386643</v>
      </c>
    </row>
    <row r="6" spans="1:14" ht="50.1" customHeight="1" x14ac:dyDescent="0.25">
      <c r="A6" s="123" t="s">
        <v>41</v>
      </c>
      <c r="B6" s="55" t="s">
        <v>106</v>
      </c>
      <c r="C6" s="44" t="s">
        <v>107</v>
      </c>
      <c r="D6" s="44" t="s">
        <v>108</v>
      </c>
      <c r="E6" s="70">
        <v>42187.375969188754</v>
      </c>
      <c r="F6" s="45">
        <f t="shared" si="0"/>
        <v>4.475138432636353E-3</v>
      </c>
      <c r="G6" s="45"/>
      <c r="H6" s="45">
        <f t="shared" si="1"/>
        <v>-0.26494385375738949</v>
      </c>
      <c r="I6" s="70"/>
      <c r="J6" s="70">
        <v>4650</v>
      </c>
      <c r="K6" s="70">
        <v>2325</v>
      </c>
      <c r="L6" s="70">
        <v>24035.09</v>
      </c>
      <c r="M6" s="75">
        <v>31010.09</v>
      </c>
      <c r="N6" s="46">
        <f>M6/M$34</f>
        <v>3.4293122235821765E-3</v>
      </c>
    </row>
    <row r="7" spans="1:14" ht="50.1" customHeight="1" x14ac:dyDescent="0.25">
      <c r="A7" s="124"/>
      <c r="B7" s="47" t="s">
        <v>152</v>
      </c>
      <c r="C7" s="48"/>
      <c r="D7" s="48"/>
      <c r="E7" s="71">
        <v>42187.375969188754</v>
      </c>
      <c r="F7" s="49">
        <f t="shared" si="0"/>
        <v>4.475138432636353E-3</v>
      </c>
      <c r="G7" s="49"/>
      <c r="H7" s="49">
        <f t="shared" si="1"/>
        <v>-0.26494385375738949</v>
      </c>
      <c r="I7" s="71">
        <v>0</v>
      </c>
      <c r="J7" s="71">
        <f>SUM(J6)</f>
        <v>4650</v>
      </c>
      <c r="K7" s="71">
        <f t="shared" ref="K7:L7" si="4">SUM(K6)</f>
        <v>2325</v>
      </c>
      <c r="L7" s="71">
        <f t="shared" si="4"/>
        <v>24035.09</v>
      </c>
      <c r="M7" s="71">
        <f>SUM(M6)</f>
        <v>31010.09</v>
      </c>
      <c r="N7" s="50">
        <f>SUM(N6)</f>
        <v>3.4293122235821765E-3</v>
      </c>
    </row>
    <row r="8" spans="1:14" ht="50.1" customHeight="1" x14ac:dyDescent="0.25">
      <c r="A8" s="124"/>
      <c r="B8" s="56" t="s">
        <v>153</v>
      </c>
      <c r="C8" s="44" t="s">
        <v>154</v>
      </c>
      <c r="D8" s="44" t="s">
        <v>155</v>
      </c>
      <c r="E8" s="70">
        <v>200892.26651994645</v>
      </c>
      <c r="F8" s="45">
        <f t="shared" si="0"/>
        <v>2.1310183012554062E-2</v>
      </c>
      <c r="G8" s="45"/>
      <c r="H8" s="45">
        <f t="shared" si="1"/>
        <v>0.97358015252734509</v>
      </c>
      <c r="I8" s="70"/>
      <c r="J8" s="70">
        <v>68384.48000000001</v>
      </c>
      <c r="K8" s="70">
        <v>57406.03</v>
      </c>
      <c r="L8" s="70">
        <v>270686.48</v>
      </c>
      <c r="M8" s="75">
        <v>396476.99</v>
      </c>
      <c r="N8" s="46">
        <f>M8/M$34</f>
        <v>4.3845193231495563E-2</v>
      </c>
    </row>
    <row r="9" spans="1:14" ht="50.1" customHeight="1" x14ac:dyDescent="0.25">
      <c r="A9" s="124"/>
      <c r="B9" s="47" t="s">
        <v>156</v>
      </c>
      <c r="C9" s="48"/>
      <c r="D9" s="48"/>
      <c r="E9" s="71">
        <v>200892.26651994645</v>
      </c>
      <c r="F9" s="49">
        <f t="shared" si="0"/>
        <v>2.1310183012554062E-2</v>
      </c>
      <c r="G9" s="49"/>
      <c r="H9" s="49">
        <f t="shared" si="1"/>
        <v>0.97358015252734509</v>
      </c>
      <c r="I9" s="71">
        <v>0</v>
      </c>
      <c r="J9" s="71">
        <f>SUM(J8)</f>
        <v>68384.48000000001</v>
      </c>
      <c r="K9" s="71">
        <f t="shared" ref="K9:L9" si="5">SUM(K8)</f>
        <v>57406.03</v>
      </c>
      <c r="L9" s="71">
        <f t="shared" si="5"/>
        <v>270686.48</v>
      </c>
      <c r="M9" s="71">
        <f>SUM(M8)</f>
        <v>396476.99</v>
      </c>
      <c r="N9" s="50">
        <f>SUM(N8)</f>
        <v>4.3845193231495563E-2</v>
      </c>
    </row>
    <row r="10" spans="1:14" ht="50.1" customHeight="1" x14ac:dyDescent="0.25">
      <c r="A10" s="124"/>
      <c r="B10" s="129" t="s">
        <v>55</v>
      </c>
      <c r="C10" s="44" t="s">
        <v>157</v>
      </c>
      <c r="D10" s="44" t="s">
        <v>158</v>
      </c>
      <c r="E10" s="70">
        <v>190847.65319394914</v>
      </c>
      <c r="F10" s="45">
        <f t="shared" si="0"/>
        <v>2.0244673861926361E-2</v>
      </c>
      <c r="G10" s="45"/>
      <c r="H10" s="45">
        <f t="shared" si="1"/>
        <v>-0.25780916018887207</v>
      </c>
      <c r="I10" s="70">
        <v>50456.4</v>
      </c>
      <c r="J10" s="70">
        <v>31326.439999999995</v>
      </c>
      <c r="K10" s="70">
        <v>59265.919999999998</v>
      </c>
      <c r="L10" s="70">
        <v>596.61999999999898</v>
      </c>
      <c r="M10" s="75">
        <v>141645.38</v>
      </c>
      <c r="N10" s="46">
        <f>M10/M$34</f>
        <v>1.5664134900864279E-2</v>
      </c>
    </row>
    <row r="11" spans="1:14" ht="50.1" hidden="1" customHeight="1" x14ac:dyDescent="0.25">
      <c r="A11" s="124"/>
      <c r="B11" s="129"/>
      <c r="C11" s="44" t="s">
        <v>159</v>
      </c>
      <c r="D11" s="44" t="s">
        <v>160</v>
      </c>
      <c r="E11" s="70"/>
      <c r="F11" s="45"/>
      <c r="G11" s="45"/>
      <c r="H11" s="45" t="e">
        <f t="shared" si="1"/>
        <v>#DIV/0!</v>
      </c>
      <c r="I11" s="70"/>
      <c r="J11" s="70"/>
      <c r="K11" s="70"/>
      <c r="L11" s="70"/>
      <c r="M11" s="75"/>
      <c r="N11" s="46"/>
    </row>
    <row r="12" spans="1:14" ht="50.1" customHeight="1" x14ac:dyDescent="0.25">
      <c r="A12" s="124"/>
      <c r="B12" s="129"/>
      <c r="C12" s="44" t="s">
        <v>56</v>
      </c>
      <c r="D12" s="44" t="s">
        <v>57</v>
      </c>
      <c r="E12" s="70">
        <v>2140507.0997700295</v>
      </c>
      <c r="F12" s="45">
        <f t="shared" si="0"/>
        <v>0.22705999999876356</v>
      </c>
      <c r="G12" s="45"/>
      <c r="H12" s="45">
        <f t="shared" si="1"/>
        <v>5.4887451783081229E-2</v>
      </c>
      <c r="I12" s="70">
        <v>25247.97</v>
      </c>
      <c r="J12" s="70">
        <v>152684.62</v>
      </c>
      <c r="K12" s="70">
        <v>1240572.23</v>
      </c>
      <c r="L12" s="70">
        <v>839489.26000000013</v>
      </c>
      <c r="M12" s="75">
        <v>2257994.08</v>
      </c>
      <c r="N12" s="46">
        <f>M12/M$34</f>
        <v>0.24970474769083842</v>
      </c>
    </row>
    <row r="13" spans="1:14" ht="50.1" customHeight="1" x14ac:dyDescent="0.25">
      <c r="A13" s="124"/>
      <c r="B13" s="130" t="s">
        <v>161</v>
      </c>
      <c r="C13" s="130"/>
      <c r="D13" s="48"/>
      <c r="E13" s="71">
        <v>2331354.7529639788</v>
      </c>
      <c r="F13" s="49">
        <f t="shared" si="0"/>
        <v>0.24730467386068991</v>
      </c>
      <c r="G13" s="49"/>
      <c r="H13" s="49">
        <f t="shared" si="1"/>
        <v>2.9289711035700199E-2</v>
      </c>
      <c r="I13" s="71">
        <f>SUM(I10:I12)</f>
        <v>75704.37</v>
      </c>
      <c r="J13" s="71">
        <f t="shared" ref="J13:L13" si="6">SUM(J10:J12)</f>
        <v>184011.06</v>
      </c>
      <c r="K13" s="71">
        <f t="shared" si="6"/>
        <v>1299838.1499999999</v>
      </c>
      <c r="L13" s="71">
        <f t="shared" si="6"/>
        <v>840085.88000000012</v>
      </c>
      <c r="M13" s="71">
        <f>SUM(M10:M12)</f>
        <v>2399639.46</v>
      </c>
      <c r="N13" s="50">
        <f>SUM(N10:N12)</f>
        <v>0.26536888259170271</v>
      </c>
    </row>
    <row r="14" spans="1:14" ht="50.1" customHeight="1" x14ac:dyDescent="0.25">
      <c r="A14" s="124"/>
      <c r="B14" s="57" t="s">
        <v>162</v>
      </c>
      <c r="C14" s="58" t="s">
        <v>163</v>
      </c>
      <c r="D14" s="58" t="s">
        <v>164</v>
      </c>
      <c r="E14" s="70">
        <v>0</v>
      </c>
      <c r="F14" s="45">
        <f t="shared" si="0"/>
        <v>0</v>
      </c>
      <c r="G14" s="45"/>
      <c r="H14" s="45">
        <v>0</v>
      </c>
      <c r="I14" s="70">
        <v>0</v>
      </c>
      <c r="J14" s="70">
        <v>0</v>
      </c>
      <c r="K14" s="70">
        <v>0</v>
      </c>
      <c r="L14" s="70">
        <v>0</v>
      </c>
      <c r="M14" s="75">
        <v>0</v>
      </c>
      <c r="N14" s="46">
        <f>M14/M$34</f>
        <v>0</v>
      </c>
    </row>
    <row r="15" spans="1:14" ht="50.1" customHeight="1" x14ac:dyDescent="0.25">
      <c r="A15" s="124"/>
      <c r="B15" s="47" t="s">
        <v>165</v>
      </c>
      <c r="C15" s="48"/>
      <c r="D15" s="48"/>
      <c r="E15" s="71">
        <v>0</v>
      </c>
      <c r="F15" s="49">
        <f t="shared" si="0"/>
        <v>0</v>
      </c>
      <c r="G15" s="49"/>
      <c r="H15" s="49">
        <f>SUM(H14)</f>
        <v>0</v>
      </c>
      <c r="I15" s="71">
        <v>0</v>
      </c>
      <c r="J15" s="71">
        <v>0</v>
      </c>
      <c r="K15" s="71">
        <v>0</v>
      </c>
      <c r="L15" s="71">
        <v>0</v>
      </c>
      <c r="M15" s="71">
        <f>SUM(M14)</f>
        <v>0</v>
      </c>
      <c r="N15" s="50">
        <f>SUM(N14)</f>
        <v>0</v>
      </c>
    </row>
    <row r="16" spans="1:14" ht="50.1" customHeight="1" x14ac:dyDescent="0.25">
      <c r="A16" s="124"/>
      <c r="B16" s="129" t="s">
        <v>69</v>
      </c>
      <c r="C16" s="44" t="s">
        <v>73</v>
      </c>
      <c r="D16" s="44" t="s">
        <v>74</v>
      </c>
      <c r="E16" s="70">
        <v>3070.2539977992001</v>
      </c>
      <c r="F16" s="45">
        <f t="shared" si="0"/>
        <v>3.2568538212808925E-4</v>
      </c>
      <c r="G16" s="45"/>
      <c r="H16" s="45">
        <f t="shared" si="1"/>
        <v>0.30282380639101991</v>
      </c>
      <c r="I16" s="70">
        <v>0</v>
      </c>
      <c r="J16" s="70">
        <v>4000</v>
      </c>
      <c r="K16" s="70">
        <v>0</v>
      </c>
      <c r="L16" s="70">
        <v>0</v>
      </c>
      <c r="M16" s="75">
        <v>4000</v>
      </c>
      <c r="N16" s="46">
        <f>M16/M$34</f>
        <v>4.4234792270285916E-4</v>
      </c>
    </row>
    <row r="17" spans="1:16" ht="50.1" customHeight="1" x14ac:dyDescent="0.25">
      <c r="A17" s="124"/>
      <c r="B17" s="129"/>
      <c r="C17" s="44" t="s">
        <v>166</v>
      </c>
      <c r="D17" s="44" t="s">
        <v>167</v>
      </c>
      <c r="E17" s="70">
        <v>0</v>
      </c>
      <c r="F17" s="45">
        <f t="shared" si="0"/>
        <v>0</v>
      </c>
      <c r="G17" s="45"/>
      <c r="H17" s="45">
        <v>0</v>
      </c>
      <c r="I17" s="70">
        <v>0</v>
      </c>
      <c r="J17" s="70">
        <v>0</v>
      </c>
      <c r="K17" s="70">
        <v>0</v>
      </c>
      <c r="L17" s="70">
        <v>0</v>
      </c>
      <c r="M17" s="75">
        <f>SUM(I17:L17)</f>
        <v>0</v>
      </c>
      <c r="N17" s="46">
        <f t="shared" ref="N17:N18" si="7">M17/M$34</f>
        <v>0</v>
      </c>
    </row>
    <row r="18" spans="1:16" ht="50.1" customHeight="1" x14ac:dyDescent="0.25">
      <c r="A18" s="124"/>
      <c r="B18" s="129"/>
      <c r="C18" s="44" t="s">
        <v>70</v>
      </c>
      <c r="D18" s="44" t="s">
        <v>168</v>
      </c>
      <c r="E18" s="70">
        <v>20089.226662998659</v>
      </c>
      <c r="F18" s="45">
        <f t="shared" si="0"/>
        <v>2.1310183024226864E-3</v>
      </c>
      <c r="G18" s="45"/>
      <c r="H18" s="45">
        <f t="shared" si="1"/>
        <v>1.7908520791029388</v>
      </c>
      <c r="I18" s="70">
        <v>3544.03</v>
      </c>
      <c r="J18" s="70">
        <v>31413.66</v>
      </c>
      <c r="K18" s="70">
        <v>15706.84</v>
      </c>
      <c r="L18" s="70">
        <v>5401.53</v>
      </c>
      <c r="M18" s="75">
        <v>56066.06</v>
      </c>
      <c r="N18" s="46">
        <f t="shared" si="7"/>
        <v>6.2001762937834663E-3</v>
      </c>
    </row>
    <row r="19" spans="1:16" ht="50.1" customHeight="1" x14ac:dyDescent="0.25">
      <c r="A19" s="124"/>
      <c r="B19" s="47" t="s">
        <v>169</v>
      </c>
      <c r="C19" s="48"/>
      <c r="D19" s="48"/>
      <c r="E19" s="71">
        <v>23159.480660797861</v>
      </c>
      <c r="F19" s="49">
        <f t="shared" si="0"/>
        <v>2.4567036845507761E-3</v>
      </c>
      <c r="G19" s="49"/>
      <c r="H19" s="49">
        <f t="shared" si="1"/>
        <v>1.5935840651933979</v>
      </c>
      <c r="I19" s="71">
        <f>SUM(I16:I18)</f>
        <v>3544.03</v>
      </c>
      <c r="J19" s="71">
        <f>SUM(J16:J18)</f>
        <v>35413.660000000003</v>
      </c>
      <c r="K19" s="71">
        <f t="shared" ref="K19:L19" si="8">SUM(K16:K18)</f>
        <v>15706.84</v>
      </c>
      <c r="L19" s="71">
        <f t="shared" si="8"/>
        <v>5401.53</v>
      </c>
      <c r="M19" s="71">
        <f>SUM(M16:M18)</f>
        <v>60066.06</v>
      </c>
      <c r="N19" s="50">
        <f>SUM(N16:N18)</f>
        <v>6.6425242164863257E-3</v>
      </c>
    </row>
    <row r="20" spans="1:16" ht="50.1" customHeight="1" x14ac:dyDescent="0.25">
      <c r="A20" s="124"/>
      <c r="B20" s="55" t="s">
        <v>86</v>
      </c>
      <c r="C20" s="44" t="s">
        <v>87</v>
      </c>
      <c r="D20" s="44" t="s">
        <v>88</v>
      </c>
      <c r="E20" s="70">
        <v>65289.986618982599</v>
      </c>
      <c r="F20" s="45">
        <f t="shared" si="0"/>
        <v>6.9258094790800705E-3</v>
      </c>
      <c r="G20" s="45"/>
      <c r="H20" s="45">
        <f t="shared" si="1"/>
        <v>-0.47388563271641132</v>
      </c>
      <c r="I20" s="70">
        <v>1450</v>
      </c>
      <c r="J20" s="70">
        <v>7500</v>
      </c>
      <c r="K20" s="70">
        <v>20550</v>
      </c>
      <c r="L20" s="70">
        <v>4850</v>
      </c>
      <c r="M20" s="75">
        <v>34350</v>
      </c>
      <c r="N20" s="46">
        <f>M20/M$34</f>
        <v>3.798662786210803E-3</v>
      </c>
    </row>
    <row r="21" spans="1:16" ht="50.1" customHeight="1" x14ac:dyDescent="0.25">
      <c r="A21" s="124"/>
      <c r="B21" s="47" t="s">
        <v>170</v>
      </c>
      <c r="C21" s="48"/>
      <c r="D21" s="48"/>
      <c r="E21" s="71">
        <v>65289.986618982599</v>
      </c>
      <c r="F21" s="49">
        <f t="shared" si="0"/>
        <v>6.9258094790800705E-3</v>
      </c>
      <c r="G21" s="49"/>
      <c r="H21" s="49">
        <f t="shared" si="1"/>
        <v>-0.47388563271641132</v>
      </c>
      <c r="I21" s="71">
        <f>SUM(I20)</f>
        <v>1450</v>
      </c>
      <c r="J21" s="71">
        <f t="shared" ref="J21:L21" si="9">SUM(J20)</f>
        <v>7500</v>
      </c>
      <c r="K21" s="71">
        <f t="shared" si="9"/>
        <v>20550</v>
      </c>
      <c r="L21" s="71">
        <f t="shared" si="9"/>
        <v>4850</v>
      </c>
      <c r="M21" s="71">
        <f>SUM(M20)</f>
        <v>34350</v>
      </c>
      <c r="N21" s="50">
        <f>SUM(N20)</f>
        <v>3.798662786210803E-3</v>
      </c>
    </row>
    <row r="22" spans="1:16" ht="50.1" customHeight="1" x14ac:dyDescent="0.25">
      <c r="A22" s="124"/>
      <c r="B22" s="55" t="s">
        <v>77</v>
      </c>
      <c r="C22" s="44" t="s">
        <v>89</v>
      </c>
      <c r="D22" s="44" t="s">
        <v>90</v>
      </c>
      <c r="E22" s="70">
        <v>180803.0398679518</v>
      </c>
      <c r="F22" s="45">
        <f t="shared" si="0"/>
        <v>1.9179164711298654E-2</v>
      </c>
      <c r="G22" s="45"/>
      <c r="H22" s="45">
        <f t="shared" si="1"/>
        <v>-0.60057834175386149</v>
      </c>
      <c r="I22" s="70">
        <v>47860.39</v>
      </c>
      <c r="J22" s="70">
        <v>32181.84</v>
      </c>
      <c r="K22" s="70">
        <v>8090.92</v>
      </c>
      <c r="L22" s="70">
        <v>-15916.500000000002</v>
      </c>
      <c r="M22" s="75">
        <v>72216.649999999994</v>
      </c>
      <c r="N22" s="46">
        <f>M22/M$34</f>
        <v>7.9862212780148576E-3</v>
      </c>
    </row>
    <row r="23" spans="1:16" ht="50.1" customHeight="1" x14ac:dyDescent="0.25">
      <c r="A23" s="124"/>
      <c r="B23" s="47" t="s">
        <v>171</v>
      </c>
      <c r="C23" s="48"/>
      <c r="D23" s="48"/>
      <c r="E23" s="71">
        <v>180803.0398679518</v>
      </c>
      <c r="F23" s="49">
        <f t="shared" si="0"/>
        <v>1.9179164711298654E-2</v>
      </c>
      <c r="G23" s="49"/>
      <c r="H23" s="49">
        <f t="shared" si="1"/>
        <v>-0.60057834175386149</v>
      </c>
      <c r="I23" s="71">
        <f>SUM(I22)</f>
        <v>47860.39</v>
      </c>
      <c r="J23" s="71">
        <f t="shared" ref="J23:L23" si="10">SUM(J22)</f>
        <v>32181.84</v>
      </c>
      <c r="K23" s="71">
        <f t="shared" si="10"/>
        <v>8090.92</v>
      </c>
      <c r="L23" s="71">
        <f t="shared" si="10"/>
        <v>-15916.500000000002</v>
      </c>
      <c r="M23" s="71">
        <f>SUM(M22)</f>
        <v>72216.649999999994</v>
      </c>
      <c r="N23" s="50">
        <f>SUM(N22)</f>
        <v>7.9862212780148576E-3</v>
      </c>
    </row>
    <row r="24" spans="1:16" ht="50.1" customHeight="1" x14ac:dyDescent="0.25">
      <c r="A24" s="124"/>
      <c r="B24" s="55" t="s">
        <v>91</v>
      </c>
      <c r="C24" s="44" t="s">
        <v>92</v>
      </c>
      <c r="D24" s="44" t="s">
        <v>93</v>
      </c>
      <c r="E24" s="70">
        <v>13560.227990096386</v>
      </c>
      <c r="F24" s="45">
        <f t="shared" si="0"/>
        <v>1.4384373533473994E-3</v>
      </c>
      <c r="G24" s="45"/>
      <c r="H24" s="45">
        <f t="shared" si="1"/>
        <v>0.48482016782498688</v>
      </c>
      <c r="I24" s="70">
        <v>0</v>
      </c>
      <c r="J24" s="70">
        <v>0</v>
      </c>
      <c r="K24" s="70">
        <v>0</v>
      </c>
      <c r="L24" s="70">
        <v>20134.5</v>
      </c>
      <c r="M24" s="75">
        <v>20134.5</v>
      </c>
      <c r="N24" s="46">
        <f>M24/M$34</f>
        <v>2.2266135624151796E-3</v>
      </c>
    </row>
    <row r="25" spans="1:16" ht="50.1" customHeight="1" x14ac:dyDescent="0.25">
      <c r="A25" s="125"/>
      <c r="B25" s="47" t="s">
        <v>172</v>
      </c>
      <c r="C25" s="48"/>
      <c r="D25" s="48"/>
      <c r="E25" s="71">
        <v>13560.227990096386</v>
      </c>
      <c r="F25" s="49">
        <f t="shared" si="0"/>
        <v>1.4384373533473994E-3</v>
      </c>
      <c r="G25" s="49"/>
      <c r="H25" s="49">
        <f t="shared" si="1"/>
        <v>0.48482016782498688</v>
      </c>
      <c r="I25" s="71">
        <f>SUM(I24)</f>
        <v>0</v>
      </c>
      <c r="J25" s="71">
        <f t="shared" ref="J25:K25" si="11">SUM(J24)</f>
        <v>0</v>
      </c>
      <c r="K25" s="71">
        <f t="shared" si="11"/>
        <v>0</v>
      </c>
      <c r="L25" s="71">
        <f>SUM(L24)</f>
        <v>20134.5</v>
      </c>
      <c r="M25" s="71">
        <f>SUM(M24)</f>
        <v>20134.5</v>
      </c>
      <c r="N25" s="50">
        <f>SUM(N24)</f>
        <v>2.2266135624151796E-3</v>
      </c>
    </row>
    <row r="26" spans="1:16" ht="50.1" customHeight="1" x14ac:dyDescent="0.25">
      <c r="A26" s="126" t="s">
        <v>173</v>
      </c>
      <c r="B26" s="127"/>
      <c r="C26" s="127"/>
      <c r="D26" s="52"/>
      <c r="E26" s="72">
        <v>2857247.1305909427</v>
      </c>
      <c r="F26" s="53">
        <f t="shared" si="0"/>
        <v>0.30309011053415724</v>
      </c>
      <c r="G26" s="77"/>
      <c r="H26" s="53">
        <f t="shared" si="1"/>
        <v>5.4824315941008325E-2</v>
      </c>
      <c r="I26" s="72">
        <f t="shared" ref="I26:L26" si="12">I25+I23+I21+I19+I13+I9+I7</f>
        <v>128558.79</v>
      </c>
      <c r="J26" s="72">
        <f t="shared" si="12"/>
        <v>332141.04000000004</v>
      </c>
      <c r="K26" s="72">
        <f t="shared" si="12"/>
        <v>1403916.94</v>
      </c>
      <c r="L26" s="72">
        <f t="shared" si="12"/>
        <v>1149276.9800000002</v>
      </c>
      <c r="M26" s="72">
        <f>M25+M23+M21+M19+M13+M9+M7</f>
        <v>3013893.75</v>
      </c>
      <c r="N26" s="54">
        <f>N25+N23+N21+N19+N13+N9+N7</f>
        <v>0.33329740988990758</v>
      </c>
    </row>
    <row r="27" spans="1:16" ht="50.1" hidden="1" customHeight="1" x14ac:dyDescent="0.25">
      <c r="A27" s="123" t="s">
        <v>82</v>
      </c>
      <c r="B27" s="57" t="s">
        <v>174</v>
      </c>
      <c r="C27" s="58" t="s">
        <v>175</v>
      </c>
      <c r="D27" s="58" t="s">
        <v>176</v>
      </c>
      <c r="E27" s="70"/>
      <c r="F27" s="45">
        <f t="shared" si="0"/>
        <v>0</v>
      </c>
      <c r="G27" s="45"/>
      <c r="H27" s="45" t="e">
        <f t="shared" si="1"/>
        <v>#DIV/0!</v>
      </c>
      <c r="I27" s="70"/>
      <c r="J27" s="70"/>
      <c r="K27" s="70"/>
      <c r="L27" s="70"/>
      <c r="M27" s="75"/>
      <c r="N27" s="46"/>
    </row>
    <row r="28" spans="1:16" ht="50.1" hidden="1" customHeight="1" x14ac:dyDescent="0.25">
      <c r="A28" s="124"/>
      <c r="B28" s="47" t="s">
        <v>177</v>
      </c>
      <c r="C28" s="48"/>
      <c r="D28" s="48"/>
      <c r="E28" s="71"/>
      <c r="F28" s="49">
        <f t="shared" si="0"/>
        <v>0</v>
      </c>
      <c r="G28" s="49"/>
      <c r="H28" s="49" t="e">
        <f t="shared" si="1"/>
        <v>#DIV/0!</v>
      </c>
      <c r="I28" s="71"/>
      <c r="J28" s="71"/>
      <c r="K28" s="71"/>
      <c r="L28" s="71"/>
      <c r="M28" s="71"/>
      <c r="N28" s="50"/>
    </row>
    <row r="29" spans="1:16" ht="50.1" customHeight="1" x14ac:dyDescent="0.25">
      <c r="A29" s="124"/>
      <c r="B29" s="57" t="s">
        <v>83</v>
      </c>
      <c r="C29" s="58" t="s">
        <v>84</v>
      </c>
      <c r="D29" s="58" t="s">
        <v>85</v>
      </c>
      <c r="E29" s="70">
        <v>0</v>
      </c>
      <c r="F29" s="45">
        <f t="shared" si="0"/>
        <v>0</v>
      </c>
      <c r="G29" s="45"/>
      <c r="H29" s="45">
        <v>1</v>
      </c>
      <c r="I29" s="70">
        <v>10.029999999999999</v>
      </c>
      <c r="J29" s="70">
        <v>0.01</v>
      </c>
      <c r="K29" s="70">
        <v>0.88</v>
      </c>
      <c r="L29" s="70">
        <v>1.04</v>
      </c>
      <c r="M29" s="75">
        <f>SUM(I29:L29)</f>
        <v>11.96</v>
      </c>
      <c r="N29" s="46">
        <v>0</v>
      </c>
    </row>
    <row r="30" spans="1:16" ht="50.1" customHeight="1" x14ac:dyDescent="0.25">
      <c r="A30" s="124"/>
      <c r="B30" s="47" t="s">
        <v>178</v>
      </c>
      <c r="C30" s="48"/>
      <c r="D30" s="48"/>
      <c r="E30" s="71">
        <f>SUM(E29)</f>
        <v>0</v>
      </c>
      <c r="F30" s="49">
        <f t="shared" si="0"/>
        <v>0</v>
      </c>
      <c r="G30" s="49"/>
      <c r="H30" s="49">
        <v>1</v>
      </c>
      <c r="I30" s="71">
        <f>SUM(I29)</f>
        <v>10.029999999999999</v>
      </c>
      <c r="J30" s="71">
        <f t="shared" ref="J30:M30" si="13">SUM(J29)</f>
        <v>0.01</v>
      </c>
      <c r="K30" s="71">
        <f t="shared" si="13"/>
        <v>0.88</v>
      </c>
      <c r="L30" s="71">
        <f t="shared" si="13"/>
        <v>1.04</v>
      </c>
      <c r="M30" s="71">
        <f t="shared" si="13"/>
        <v>11.96</v>
      </c>
      <c r="N30" s="50">
        <f>SUM(N29)</f>
        <v>0</v>
      </c>
    </row>
    <row r="31" spans="1:16" ht="50.1" customHeight="1" x14ac:dyDescent="0.25">
      <c r="A31" s="124"/>
      <c r="B31" s="55" t="s">
        <v>98</v>
      </c>
      <c r="C31" s="44" t="s">
        <v>99</v>
      </c>
      <c r="D31" s="44" t="s">
        <v>100</v>
      </c>
      <c r="E31" s="70">
        <v>661048.15</v>
      </c>
      <c r="F31" s="45">
        <f t="shared" si="0"/>
        <v>7.01224457299435E-2</v>
      </c>
      <c r="G31" s="45"/>
      <c r="H31" s="45">
        <f t="shared" si="1"/>
        <v>-0.13138038431844995</v>
      </c>
      <c r="I31" s="70">
        <v>113163.25000000004</v>
      </c>
      <c r="J31" s="70">
        <v>139333.86999999997</v>
      </c>
      <c r="K31" s="70">
        <v>138485.31999999989</v>
      </c>
      <c r="L31" s="70">
        <v>183216.94999999978</v>
      </c>
      <c r="M31" s="75">
        <f>SUM(I31:L31)</f>
        <v>574199.38999999966</v>
      </c>
      <c r="N31" s="46">
        <f>M31/M$34</f>
        <v>6.349897684593718E-2</v>
      </c>
      <c r="P31" s="59"/>
    </row>
    <row r="32" spans="1:16" ht="50.1" customHeight="1" x14ac:dyDescent="0.25">
      <c r="A32" s="125"/>
      <c r="B32" s="47" t="s">
        <v>179</v>
      </c>
      <c r="C32" s="48"/>
      <c r="D32" s="48"/>
      <c r="E32" s="71">
        <v>661048.15</v>
      </c>
      <c r="F32" s="49">
        <f t="shared" si="0"/>
        <v>7.01224457299435E-2</v>
      </c>
      <c r="G32" s="49"/>
      <c r="H32" s="49">
        <f t="shared" si="1"/>
        <v>-0.13138038431844995</v>
      </c>
      <c r="I32" s="71">
        <f>SUM(I31)</f>
        <v>113163.25000000004</v>
      </c>
      <c r="J32" s="71">
        <f t="shared" ref="J32:L32" si="14">SUM(J31)</f>
        <v>139333.86999999997</v>
      </c>
      <c r="K32" s="71">
        <f t="shared" si="14"/>
        <v>138485.31999999989</v>
      </c>
      <c r="L32" s="71">
        <f t="shared" si="14"/>
        <v>183216.94999999978</v>
      </c>
      <c r="M32" s="71">
        <f>SUM(M31)</f>
        <v>574199.38999999966</v>
      </c>
      <c r="N32" s="50">
        <f>SUM(N31)</f>
        <v>6.349897684593718E-2</v>
      </c>
    </row>
    <row r="33" spans="1:14" ht="50.1" customHeight="1" x14ac:dyDescent="0.25">
      <c r="A33" s="126" t="s">
        <v>180</v>
      </c>
      <c r="B33" s="127"/>
      <c r="C33" s="127"/>
      <c r="D33" s="52"/>
      <c r="E33" s="72">
        <v>661048.15</v>
      </c>
      <c r="F33" s="53">
        <f t="shared" si="0"/>
        <v>7.01224457299435E-2</v>
      </c>
      <c r="G33" s="77"/>
      <c r="H33" s="53">
        <f t="shared" si="1"/>
        <v>-0.13136229183910472</v>
      </c>
      <c r="I33" s="72">
        <f>I30+I32</f>
        <v>113173.28000000004</v>
      </c>
      <c r="J33" s="72">
        <f t="shared" ref="J33:L33" si="15">J30+J32</f>
        <v>139333.87999999998</v>
      </c>
      <c r="K33" s="72">
        <f t="shared" si="15"/>
        <v>138486.1999999999</v>
      </c>
      <c r="L33" s="72">
        <f t="shared" si="15"/>
        <v>183217.98999999979</v>
      </c>
      <c r="M33" s="72">
        <f>I33+J33+K33+L33</f>
        <v>574211.34999999974</v>
      </c>
      <c r="N33" s="54">
        <f>SUM(N32)</f>
        <v>6.349897684593718E-2</v>
      </c>
    </row>
    <row r="34" spans="1:14" ht="50.1" customHeight="1" x14ac:dyDescent="0.25">
      <c r="A34" s="60"/>
      <c r="B34" s="61"/>
      <c r="C34" s="62"/>
      <c r="D34" s="62"/>
      <c r="E34" s="73">
        <v>9427054.962484302</v>
      </c>
      <c r="F34" s="63">
        <f t="shared" si="0"/>
        <v>1</v>
      </c>
      <c r="G34" s="78"/>
      <c r="H34" s="63">
        <f t="shared" si="1"/>
        <v>-4.0776168592848425E-2</v>
      </c>
      <c r="I34" s="73">
        <f>I33+I26+I5</f>
        <v>1360219.7000000004</v>
      </c>
      <c r="J34" s="73">
        <f t="shared" ref="J34:L34" si="16">J33+J26+J5</f>
        <v>1496427.54</v>
      </c>
      <c r="K34" s="73">
        <f t="shared" si="16"/>
        <v>3064608.08</v>
      </c>
      <c r="L34" s="73">
        <f t="shared" si="16"/>
        <v>3121400.46</v>
      </c>
      <c r="M34" s="73">
        <f>M33+M26+M5</f>
        <v>9042655.7799999937</v>
      </c>
      <c r="N34" s="64">
        <v>1</v>
      </c>
    </row>
    <row r="35" spans="1:14" ht="4.5" customHeight="1" x14ac:dyDescent="0.25"/>
    <row r="36" spans="1:14" ht="20.100000000000001" customHeight="1" x14ac:dyDescent="0.25"/>
    <row r="37" spans="1:14" ht="20.100000000000001" customHeight="1" x14ac:dyDescent="0.25"/>
    <row r="38" spans="1:14" ht="20.100000000000001" customHeight="1" x14ac:dyDescent="0.25"/>
    <row r="39" spans="1:14" ht="20.100000000000001" customHeight="1" x14ac:dyDescent="0.25"/>
    <row r="40" spans="1:14" ht="20.100000000000001" customHeight="1" x14ac:dyDescent="0.25"/>
    <row r="41" spans="1:14" ht="20.100000000000001" customHeight="1" x14ac:dyDescent="0.25"/>
    <row r="42" spans="1:14" ht="20.100000000000001" customHeight="1" x14ac:dyDescent="0.25"/>
    <row r="43" spans="1:14" ht="20.100000000000001" customHeight="1" x14ac:dyDescent="0.25"/>
    <row r="44" spans="1:14" ht="20.100000000000001" customHeight="1" x14ac:dyDescent="0.25"/>
    <row r="45" spans="1:14" ht="20.100000000000001" customHeight="1" x14ac:dyDescent="0.25"/>
    <row r="46" spans="1:14" ht="20.100000000000001" customHeight="1" x14ac:dyDescent="0.25"/>
    <row r="47" spans="1:14" ht="20.100000000000001" customHeight="1" x14ac:dyDescent="0.25"/>
    <row r="48" spans="1:14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4.5" customHeight="1" x14ac:dyDescent="0.25"/>
    <row r="59" ht="20.100000000000001" customHeight="1" x14ac:dyDescent="0.25"/>
    <row r="60" ht="20.100000000000001" customHeight="1" x14ac:dyDescent="0.25"/>
    <row r="61" ht="3" customHeight="1" x14ac:dyDescent="0.25"/>
    <row r="62" ht="20.100000000000001" customHeight="1" x14ac:dyDescent="0.25"/>
    <row r="63" ht="20.100000000000001" hidden="1" customHeight="1" x14ac:dyDescent="0.25"/>
    <row r="64" ht="20.100000000000001" hidden="1" customHeight="1" x14ac:dyDescent="0.25"/>
    <row r="65" ht="23.1" customHeight="1" x14ac:dyDescent="0.25"/>
    <row r="66" ht="20.100000000000001" customHeight="1" x14ac:dyDescent="0.25"/>
    <row r="67" ht="4.5" customHeight="1" x14ac:dyDescent="0.25"/>
    <row r="68" ht="0.75" hidden="1" customHeight="1" x14ac:dyDescent="0.25"/>
    <row r="69" ht="20.100000000000001" customHeight="1" x14ac:dyDescent="0.25"/>
    <row r="70" ht="20.100000000000001" customHeight="1" x14ac:dyDescent="0.25"/>
    <row r="71" ht="20.100000000000001" customHeight="1" x14ac:dyDescent="0.25"/>
    <row r="72" ht="20.100000000000001" customHeight="1" x14ac:dyDescent="0.25"/>
    <row r="73" ht="1.5" customHeight="1" x14ac:dyDescent="0.25"/>
    <row r="74" ht="20.100000000000001" customHeight="1" x14ac:dyDescent="0.25"/>
    <row r="75" ht="35.1" customHeight="1" x14ac:dyDescent="0.25"/>
    <row r="76" ht="20.100000000000001" customHeight="1" x14ac:dyDescent="0.25"/>
    <row r="77" ht="20.100000000000001" customHeight="1" x14ac:dyDescent="0.25"/>
    <row r="78" ht="20.100000000000001" customHeight="1" x14ac:dyDescent="0.25"/>
    <row r="79" ht="20.100000000000001" customHeight="1" x14ac:dyDescent="0.25"/>
    <row r="80" ht="20.100000000000001" customHeight="1" x14ac:dyDescent="0.25"/>
    <row r="81" ht="20.100000000000001" customHeight="1" x14ac:dyDescent="0.25"/>
    <row r="82" ht="20.100000000000001" customHeight="1" x14ac:dyDescent="0.25"/>
  </sheetData>
  <mergeCells count="9">
    <mergeCell ref="A27:A32"/>
    <mergeCell ref="A33:C33"/>
    <mergeCell ref="B2:B3"/>
    <mergeCell ref="A6:A25"/>
    <mergeCell ref="B10:B12"/>
    <mergeCell ref="B16:B18"/>
    <mergeCell ref="A26:C26"/>
    <mergeCell ref="B13:C13"/>
    <mergeCell ref="A2:A4"/>
  </mergeCells>
  <pageMargins left="0.7" right="0.7" top="0.75" bottom="0.75" header="0.3" footer="0.3"/>
  <pageSetup paperSize="9" scale="4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EAEDD-F3D0-4F64-9371-92781F03DA8C}">
  <sheetPr>
    <pageSetUpPr fitToPage="1"/>
  </sheetPr>
  <dimension ref="A1:N180"/>
  <sheetViews>
    <sheetView topLeftCell="A47" workbookViewId="0">
      <selection activeCell="B59" sqref="B59"/>
    </sheetView>
  </sheetViews>
  <sheetFormatPr baseColWidth="10" defaultRowHeight="39.950000000000003" customHeight="1" x14ac:dyDescent="0.25"/>
  <cols>
    <col min="1" max="1" width="23.42578125" style="109" customWidth="1"/>
    <col min="2" max="2" width="51.7109375" style="110" customWidth="1"/>
    <col min="3" max="3" width="11.42578125" style="107"/>
    <col min="4" max="4" width="29.42578125" style="108" customWidth="1"/>
    <col min="5" max="5" width="11.7109375" style="115" customWidth="1"/>
    <col min="6" max="6" width="9.7109375" style="108" customWidth="1"/>
    <col min="7" max="7" width="1.140625" style="108" customWidth="1"/>
    <col min="8" max="8" width="9.7109375" style="108" customWidth="1"/>
    <col min="9" max="13" width="11.7109375" style="115" customWidth="1"/>
    <col min="14" max="14" width="9.42578125" style="108" customWidth="1"/>
    <col min="15" max="252" width="11.42578125" style="43"/>
    <col min="253" max="253" width="37.42578125" style="43" customWidth="1"/>
    <col min="254" max="254" width="12.28515625" style="43" bestFit="1" customWidth="1"/>
    <col min="255" max="255" width="7.140625" style="43" bestFit="1" customWidth="1"/>
    <col min="256" max="256" width="1.7109375" style="43" customWidth="1"/>
    <col min="257" max="257" width="12.28515625" style="43" bestFit="1" customWidth="1"/>
    <col min="258" max="258" width="7.140625" style="43" bestFit="1" customWidth="1"/>
    <col min="259" max="259" width="14.5703125" style="43" customWidth="1"/>
    <col min="260" max="508" width="11.42578125" style="43"/>
    <col min="509" max="509" width="37.42578125" style="43" customWidth="1"/>
    <col min="510" max="510" width="12.28515625" style="43" bestFit="1" customWidth="1"/>
    <col min="511" max="511" width="7.140625" style="43" bestFit="1" customWidth="1"/>
    <col min="512" max="512" width="1.7109375" style="43" customWidth="1"/>
    <col min="513" max="513" width="12.28515625" style="43" bestFit="1" customWidth="1"/>
    <col min="514" max="514" width="7.140625" style="43" bestFit="1" customWidth="1"/>
    <col min="515" max="515" width="14.5703125" style="43" customWidth="1"/>
    <col min="516" max="764" width="11.42578125" style="43"/>
    <col min="765" max="765" width="37.42578125" style="43" customWidth="1"/>
    <col min="766" max="766" width="12.28515625" style="43" bestFit="1" customWidth="1"/>
    <col min="767" max="767" width="7.140625" style="43" bestFit="1" customWidth="1"/>
    <col min="768" max="768" width="1.7109375" style="43" customWidth="1"/>
    <col min="769" max="769" width="12.28515625" style="43" bestFit="1" customWidth="1"/>
    <col min="770" max="770" width="7.140625" style="43" bestFit="1" customWidth="1"/>
    <col min="771" max="771" width="14.5703125" style="43" customWidth="1"/>
    <col min="772" max="1020" width="11.42578125" style="43"/>
    <col min="1021" max="1021" width="37.42578125" style="43" customWidth="1"/>
    <col min="1022" max="1022" width="12.28515625" style="43" bestFit="1" customWidth="1"/>
    <col min="1023" max="1023" width="7.140625" style="43" bestFit="1" customWidth="1"/>
    <col min="1024" max="1024" width="1.7109375" style="43" customWidth="1"/>
    <col min="1025" max="1025" width="12.28515625" style="43" bestFit="1" customWidth="1"/>
    <col min="1026" max="1026" width="7.140625" style="43" bestFit="1" customWidth="1"/>
    <col min="1027" max="1027" width="14.5703125" style="43" customWidth="1"/>
    <col min="1028" max="1276" width="11.42578125" style="43"/>
    <col min="1277" max="1277" width="37.42578125" style="43" customWidth="1"/>
    <col min="1278" max="1278" width="12.28515625" style="43" bestFit="1" customWidth="1"/>
    <col min="1279" max="1279" width="7.140625" style="43" bestFit="1" customWidth="1"/>
    <col min="1280" max="1280" width="1.7109375" style="43" customWidth="1"/>
    <col min="1281" max="1281" width="12.28515625" style="43" bestFit="1" customWidth="1"/>
    <col min="1282" max="1282" width="7.140625" style="43" bestFit="1" customWidth="1"/>
    <col min="1283" max="1283" width="14.5703125" style="43" customWidth="1"/>
    <col min="1284" max="1532" width="11.42578125" style="43"/>
    <col min="1533" max="1533" width="37.42578125" style="43" customWidth="1"/>
    <col min="1534" max="1534" width="12.28515625" style="43" bestFit="1" customWidth="1"/>
    <col min="1535" max="1535" width="7.140625" style="43" bestFit="1" customWidth="1"/>
    <col min="1536" max="1536" width="1.7109375" style="43" customWidth="1"/>
    <col min="1537" max="1537" width="12.28515625" style="43" bestFit="1" customWidth="1"/>
    <col min="1538" max="1538" width="7.140625" style="43" bestFit="1" customWidth="1"/>
    <col min="1539" max="1539" width="14.5703125" style="43" customWidth="1"/>
    <col min="1540" max="1788" width="11.42578125" style="43"/>
    <col min="1789" max="1789" width="37.42578125" style="43" customWidth="1"/>
    <col min="1790" max="1790" width="12.28515625" style="43" bestFit="1" customWidth="1"/>
    <col min="1791" max="1791" width="7.140625" style="43" bestFit="1" customWidth="1"/>
    <col min="1792" max="1792" width="1.7109375" style="43" customWidth="1"/>
    <col min="1793" max="1793" width="12.28515625" style="43" bestFit="1" customWidth="1"/>
    <col min="1794" max="1794" width="7.140625" style="43" bestFit="1" customWidth="1"/>
    <col min="1795" max="1795" width="14.5703125" style="43" customWidth="1"/>
    <col min="1796" max="2044" width="11.42578125" style="43"/>
    <col min="2045" max="2045" width="37.42578125" style="43" customWidth="1"/>
    <col min="2046" max="2046" width="12.28515625" style="43" bestFit="1" customWidth="1"/>
    <col min="2047" max="2047" width="7.140625" style="43" bestFit="1" customWidth="1"/>
    <col min="2048" max="2048" width="1.7109375" style="43" customWidth="1"/>
    <col min="2049" max="2049" width="12.28515625" style="43" bestFit="1" customWidth="1"/>
    <col min="2050" max="2050" width="7.140625" style="43" bestFit="1" customWidth="1"/>
    <col min="2051" max="2051" width="14.5703125" style="43" customWidth="1"/>
    <col min="2052" max="2300" width="11.42578125" style="43"/>
    <col min="2301" max="2301" width="37.42578125" style="43" customWidth="1"/>
    <col min="2302" max="2302" width="12.28515625" style="43" bestFit="1" customWidth="1"/>
    <col min="2303" max="2303" width="7.140625" style="43" bestFit="1" customWidth="1"/>
    <col min="2304" max="2304" width="1.7109375" style="43" customWidth="1"/>
    <col min="2305" max="2305" width="12.28515625" style="43" bestFit="1" customWidth="1"/>
    <col min="2306" max="2306" width="7.140625" style="43" bestFit="1" customWidth="1"/>
    <col min="2307" max="2307" width="14.5703125" style="43" customWidth="1"/>
    <col min="2308" max="2556" width="11.42578125" style="43"/>
    <col min="2557" max="2557" width="37.42578125" style="43" customWidth="1"/>
    <col min="2558" max="2558" width="12.28515625" style="43" bestFit="1" customWidth="1"/>
    <col min="2559" max="2559" width="7.140625" style="43" bestFit="1" customWidth="1"/>
    <col min="2560" max="2560" width="1.7109375" style="43" customWidth="1"/>
    <col min="2561" max="2561" width="12.28515625" style="43" bestFit="1" customWidth="1"/>
    <col min="2562" max="2562" width="7.140625" style="43" bestFit="1" customWidth="1"/>
    <col min="2563" max="2563" width="14.5703125" style="43" customWidth="1"/>
    <col min="2564" max="2812" width="11.42578125" style="43"/>
    <col min="2813" max="2813" width="37.42578125" style="43" customWidth="1"/>
    <col min="2814" max="2814" width="12.28515625" style="43" bestFit="1" customWidth="1"/>
    <col min="2815" max="2815" width="7.140625" style="43" bestFit="1" customWidth="1"/>
    <col min="2816" max="2816" width="1.7109375" style="43" customWidth="1"/>
    <col min="2817" max="2817" width="12.28515625" style="43" bestFit="1" customWidth="1"/>
    <col min="2818" max="2818" width="7.140625" style="43" bestFit="1" customWidth="1"/>
    <col min="2819" max="2819" width="14.5703125" style="43" customWidth="1"/>
    <col min="2820" max="3068" width="11.42578125" style="43"/>
    <col min="3069" max="3069" width="37.42578125" style="43" customWidth="1"/>
    <col min="3070" max="3070" width="12.28515625" style="43" bestFit="1" customWidth="1"/>
    <col min="3071" max="3071" width="7.140625" style="43" bestFit="1" customWidth="1"/>
    <col min="3072" max="3072" width="1.7109375" style="43" customWidth="1"/>
    <col min="3073" max="3073" width="12.28515625" style="43" bestFit="1" customWidth="1"/>
    <col min="3074" max="3074" width="7.140625" style="43" bestFit="1" customWidth="1"/>
    <col min="3075" max="3075" width="14.5703125" style="43" customWidth="1"/>
    <col min="3076" max="3324" width="11.42578125" style="43"/>
    <col min="3325" max="3325" width="37.42578125" style="43" customWidth="1"/>
    <col min="3326" max="3326" width="12.28515625" style="43" bestFit="1" customWidth="1"/>
    <col min="3327" max="3327" width="7.140625" style="43" bestFit="1" customWidth="1"/>
    <col min="3328" max="3328" width="1.7109375" style="43" customWidth="1"/>
    <col min="3329" max="3329" width="12.28515625" style="43" bestFit="1" customWidth="1"/>
    <col min="3330" max="3330" width="7.140625" style="43" bestFit="1" customWidth="1"/>
    <col min="3331" max="3331" width="14.5703125" style="43" customWidth="1"/>
    <col min="3332" max="3580" width="11.42578125" style="43"/>
    <col min="3581" max="3581" width="37.42578125" style="43" customWidth="1"/>
    <col min="3582" max="3582" width="12.28515625" style="43" bestFit="1" customWidth="1"/>
    <col min="3583" max="3583" width="7.140625" style="43" bestFit="1" customWidth="1"/>
    <col min="3584" max="3584" width="1.7109375" style="43" customWidth="1"/>
    <col min="3585" max="3585" width="12.28515625" style="43" bestFit="1" customWidth="1"/>
    <col min="3586" max="3586" width="7.140625" style="43" bestFit="1" customWidth="1"/>
    <col min="3587" max="3587" width="14.5703125" style="43" customWidth="1"/>
    <col min="3588" max="3836" width="11.42578125" style="43"/>
    <col min="3837" max="3837" width="37.42578125" style="43" customWidth="1"/>
    <col min="3838" max="3838" width="12.28515625" style="43" bestFit="1" customWidth="1"/>
    <col min="3839" max="3839" width="7.140625" style="43" bestFit="1" customWidth="1"/>
    <col min="3840" max="3840" width="1.7109375" style="43" customWidth="1"/>
    <col min="3841" max="3841" width="12.28515625" style="43" bestFit="1" customWidth="1"/>
    <col min="3842" max="3842" width="7.140625" style="43" bestFit="1" customWidth="1"/>
    <col min="3843" max="3843" width="14.5703125" style="43" customWidth="1"/>
    <col min="3844" max="4092" width="11.42578125" style="43"/>
    <col min="4093" max="4093" width="37.42578125" style="43" customWidth="1"/>
    <col min="4094" max="4094" width="12.28515625" style="43" bestFit="1" customWidth="1"/>
    <col min="4095" max="4095" width="7.140625" style="43" bestFit="1" customWidth="1"/>
    <col min="4096" max="4096" width="1.7109375" style="43" customWidth="1"/>
    <col min="4097" max="4097" width="12.28515625" style="43" bestFit="1" customWidth="1"/>
    <col min="4098" max="4098" width="7.140625" style="43" bestFit="1" customWidth="1"/>
    <col min="4099" max="4099" width="14.5703125" style="43" customWidth="1"/>
    <col min="4100" max="4348" width="11.42578125" style="43"/>
    <col min="4349" max="4349" width="37.42578125" style="43" customWidth="1"/>
    <col min="4350" max="4350" width="12.28515625" style="43" bestFit="1" customWidth="1"/>
    <col min="4351" max="4351" width="7.140625" style="43" bestFit="1" customWidth="1"/>
    <col min="4352" max="4352" width="1.7109375" style="43" customWidth="1"/>
    <col min="4353" max="4353" width="12.28515625" style="43" bestFit="1" customWidth="1"/>
    <col min="4354" max="4354" width="7.140625" style="43" bestFit="1" customWidth="1"/>
    <col min="4355" max="4355" width="14.5703125" style="43" customWidth="1"/>
    <col min="4356" max="4604" width="11.42578125" style="43"/>
    <col min="4605" max="4605" width="37.42578125" style="43" customWidth="1"/>
    <col min="4606" max="4606" width="12.28515625" style="43" bestFit="1" customWidth="1"/>
    <col min="4607" max="4607" width="7.140625" style="43" bestFit="1" customWidth="1"/>
    <col min="4608" max="4608" width="1.7109375" style="43" customWidth="1"/>
    <col min="4609" max="4609" width="12.28515625" style="43" bestFit="1" customWidth="1"/>
    <col min="4610" max="4610" width="7.140625" style="43" bestFit="1" customWidth="1"/>
    <col min="4611" max="4611" width="14.5703125" style="43" customWidth="1"/>
    <col min="4612" max="4860" width="11.42578125" style="43"/>
    <col min="4861" max="4861" width="37.42578125" style="43" customWidth="1"/>
    <col min="4862" max="4862" width="12.28515625" style="43" bestFit="1" customWidth="1"/>
    <col min="4863" max="4863" width="7.140625" style="43" bestFit="1" customWidth="1"/>
    <col min="4864" max="4864" width="1.7109375" style="43" customWidth="1"/>
    <col min="4865" max="4865" width="12.28515625" style="43" bestFit="1" customWidth="1"/>
    <col min="4866" max="4866" width="7.140625" style="43" bestFit="1" customWidth="1"/>
    <col min="4867" max="4867" width="14.5703125" style="43" customWidth="1"/>
    <col min="4868" max="5116" width="11.42578125" style="43"/>
    <col min="5117" max="5117" width="37.42578125" style="43" customWidth="1"/>
    <col min="5118" max="5118" width="12.28515625" style="43" bestFit="1" customWidth="1"/>
    <col min="5119" max="5119" width="7.140625" style="43" bestFit="1" customWidth="1"/>
    <col min="5120" max="5120" width="1.7109375" style="43" customWidth="1"/>
    <col min="5121" max="5121" width="12.28515625" style="43" bestFit="1" customWidth="1"/>
    <col min="5122" max="5122" width="7.140625" style="43" bestFit="1" customWidth="1"/>
    <col min="5123" max="5123" width="14.5703125" style="43" customWidth="1"/>
    <col min="5124" max="5372" width="11.42578125" style="43"/>
    <col min="5373" max="5373" width="37.42578125" style="43" customWidth="1"/>
    <col min="5374" max="5374" width="12.28515625" style="43" bestFit="1" customWidth="1"/>
    <col min="5375" max="5375" width="7.140625" style="43" bestFit="1" customWidth="1"/>
    <col min="5376" max="5376" width="1.7109375" style="43" customWidth="1"/>
    <col min="5377" max="5377" width="12.28515625" style="43" bestFit="1" customWidth="1"/>
    <col min="5378" max="5378" width="7.140625" style="43" bestFit="1" customWidth="1"/>
    <col min="5379" max="5379" width="14.5703125" style="43" customWidth="1"/>
    <col min="5380" max="5628" width="11.42578125" style="43"/>
    <col min="5629" max="5629" width="37.42578125" style="43" customWidth="1"/>
    <col min="5630" max="5630" width="12.28515625" style="43" bestFit="1" customWidth="1"/>
    <col min="5631" max="5631" width="7.140625" style="43" bestFit="1" customWidth="1"/>
    <col min="5632" max="5632" width="1.7109375" style="43" customWidth="1"/>
    <col min="5633" max="5633" width="12.28515625" style="43" bestFit="1" customWidth="1"/>
    <col min="5634" max="5634" width="7.140625" style="43" bestFit="1" customWidth="1"/>
    <col min="5635" max="5635" width="14.5703125" style="43" customWidth="1"/>
    <col min="5636" max="5884" width="11.42578125" style="43"/>
    <col min="5885" max="5885" width="37.42578125" style="43" customWidth="1"/>
    <col min="5886" max="5886" width="12.28515625" style="43" bestFit="1" customWidth="1"/>
    <col min="5887" max="5887" width="7.140625" style="43" bestFit="1" customWidth="1"/>
    <col min="5888" max="5888" width="1.7109375" style="43" customWidth="1"/>
    <col min="5889" max="5889" width="12.28515625" style="43" bestFit="1" customWidth="1"/>
    <col min="5890" max="5890" width="7.140625" style="43" bestFit="1" customWidth="1"/>
    <col min="5891" max="5891" width="14.5703125" style="43" customWidth="1"/>
    <col min="5892" max="6140" width="11.42578125" style="43"/>
    <col min="6141" max="6141" width="37.42578125" style="43" customWidth="1"/>
    <col min="6142" max="6142" width="12.28515625" style="43" bestFit="1" customWidth="1"/>
    <col min="6143" max="6143" width="7.140625" style="43" bestFit="1" customWidth="1"/>
    <col min="6144" max="6144" width="1.7109375" style="43" customWidth="1"/>
    <col min="6145" max="6145" width="12.28515625" style="43" bestFit="1" customWidth="1"/>
    <col min="6146" max="6146" width="7.140625" style="43" bestFit="1" customWidth="1"/>
    <col min="6147" max="6147" width="14.5703125" style="43" customWidth="1"/>
    <col min="6148" max="6396" width="11.42578125" style="43"/>
    <col min="6397" max="6397" width="37.42578125" style="43" customWidth="1"/>
    <col min="6398" max="6398" width="12.28515625" style="43" bestFit="1" customWidth="1"/>
    <col min="6399" max="6399" width="7.140625" style="43" bestFit="1" customWidth="1"/>
    <col min="6400" max="6400" width="1.7109375" style="43" customWidth="1"/>
    <col min="6401" max="6401" width="12.28515625" style="43" bestFit="1" customWidth="1"/>
    <col min="6402" max="6402" width="7.140625" style="43" bestFit="1" customWidth="1"/>
    <col min="6403" max="6403" width="14.5703125" style="43" customWidth="1"/>
    <col min="6404" max="6652" width="11.42578125" style="43"/>
    <col min="6653" max="6653" width="37.42578125" style="43" customWidth="1"/>
    <col min="6654" max="6654" width="12.28515625" style="43" bestFit="1" customWidth="1"/>
    <col min="6655" max="6655" width="7.140625" style="43" bestFit="1" customWidth="1"/>
    <col min="6656" max="6656" width="1.7109375" style="43" customWidth="1"/>
    <col min="6657" max="6657" width="12.28515625" style="43" bestFit="1" customWidth="1"/>
    <col min="6658" max="6658" width="7.140625" style="43" bestFit="1" customWidth="1"/>
    <col min="6659" max="6659" width="14.5703125" style="43" customWidth="1"/>
    <col min="6660" max="6908" width="11.42578125" style="43"/>
    <col min="6909" max="6909" width="37.42578125" style="43" customWidth="1"/>
    <col min="6910" max="6910" width="12.28515625" style="43" bestFit="1" customWidth="1"/>
    <col min="6911" max="6911" width="7.140625" style="43" bestFit="1" customWidth="1"/>
    <col min="6912" max="6912" width="1.7109375" style="43" customWidth="1"/>
    <col min="6913" max="6913" width="12.28515625" style="43" bestFit="1" customWidth="1"/>
    <col min="6914" max="6914" width="7.140625" style="43" bestFit="1" customWidth="1"/>
    <col min="6915" max="6915" width="14.5703125" style="43" customWidth="1"/>
    <col min="6916" max="7164" width="11.42578125" style="43"/>
    <col min="7165" max="7165" width="37.42578125" style="43" customWidth="1"/>
    <col min="7166" max="7166" width="12.28515625" style="43" bestFit="1" customWidth="1"/>
    <col min="7167" max="7167" width="7.140625" style="43" bestFit="1" customWidth="1"/>
    <col min="7168" max="7168" width="1.7109375" style="43" customWidth="1"/>
    <col min="7169" max="7169" width="12.28515625" style="43" bestFit="1" customWidth="1"/>
    <col min="7170" max="7170" width="7.140625" style="43" bestFit="1" customWidth="1"/>
    <col min="7171" max="7171" width="14.5703125" style="43" customWidth="1"/>
    <col min="7172" max="7420" width="11.42578125" style="43"/>
    <col min="7421" max="7421" width="37.42578125" style="43" customWidth="1"/>
    <col min="7422" max="7422" width="12.28515625" style="43" bestFit="1" customWidth="1"/>
    <col min="7423" max="7423" width="7.140625" style="43" bestFit="1" customWidth="1"/>
    <col min="7424" max="7424" width="1.7109375" style="43" customWidth="1"/>
    <col min="7425" max="7425" width="12.28515625" style="43" bestFit="1" customWidth="1"/>
    <col min="7426" max="7426" width="7.140625" style="43" bestFit="1" customWidth="1"/>
    <col min="7427" max="7427" width="14.5703125" style="43" customWidth="1"/>
    <col min="7428" max="7676" width="11.42578125" style="43"/>
    <col min="7677" max="7677" width="37.42578125" style="43" customWidth="1"/>
    <col min="7678" max="7678" width="12.28515625" style="43" bestFit="1" customWidth="1"/>
    <col min="7679" max="7679" width="7.140625" style="43" bestFit="1" customWidth="1"/>
    <col min="7680" max="7680" width="1.7109375" style="43" customWidth="1"/>
    <col min="7681" max="7681" width="12.28515625" style="43" bestFit="1" customWidth="1"/>
    <col min="7682" max="7682" width="7.140625" style="43" bestFit="1" customWidth="1"/>
    <col min="7683" max="7683" width="14.5703125" style="43" customWidth="1"/>
    <col min="7684" max="7932" width="11.42578125" style="43"/>
    <col min="7933" max="7933" width="37.42578125" style="43" customWidth="1"/>
    <col min="7934" max="7934" width="12.28515625" style="43" bestFit="1" customWidth="1"/>
    <col min="7935" max="7935" width="7.140625" style="43" bestFit="1" customWidth="1"/>
    <col min="7936" max="7936" width="1.7109375" style="43" customWidth="1"/>
    <col min="7937" max="7937" width="12.28515625" style="43" bestFit="1" customWidth="1"/>
    <col min="7938" max="7938" width="7.140625" style="43" bestFit="1" customWidth="1"/>
    <col min="7939" max="7939" width="14.5703125" style="43" customWidth="1"/>
    <col min="7940" max="8188" width="11.42578125" style="43"/>
    <col min="8189" max="8189" width="37.42578125" style="43" customWidth="1"/>
    <col min="8190" max="8190" width="12.28515625" style="43" bestFit="1" customWidth="1"/>
    <col min="8191" max="8191" width="7.140625" style="43" bestFit="1" customWidth="1"/>
    <col min="8192" max="8192" width="1.7109375" style="43" customWidth="1"/>
    <col min="8193" max="8193" width="12.28515625" style="43" bestFit="1" customWidth="1"/>
    <col min="8194" max="8194" width="7.140625" style="43" bestFit="1" customWidth="1"/>
    <col min="8195" max="8195" width="14.5703125" style="43" customWidth="1"/>
    <col min="8196" max="8444" width="11.42578125" style="43"/>
    <col min="8445" max="8445" width="37.42578125" style="43" customWidth="1"/>
    <col min="8446" max="8446" width="12.28515625" style="43" bestFit="1" customWidth="1"/>
    <col min="8447" max="8447" width="7.140625" style="43" bestFit="1" customWidth="1"/>
    <col min="8448" max="8448" width="1.7109375" style="43" customWidth="1"/>
    <col min="8449" max="8449" width="12.28515625" style="43" bestFit="1" customWidth="1"/>
    <col min="8450" max="8450" width="7.140625" style="43" bestFit="1" customWidth="1"/>
    <col min="8451" max="8451" width="14.5703125" style="43" customWidth="1"/>
    <col min="8452" max="8700" width="11.42578125" style="43"/>
    <col min="8701" max="8701" width="37.42578125" style="43" customWidth="1"/>
    <col min="8702" max="8702" width="12.28515625" style="43" bestFit="1" customWidth="1"/>
    <col min="8703" max="8703" width="7.140625" style="43" bestFit="1" customWidth="1"/>
    <col min="8704" max="8704" width="1.7109375" style="43" customWidth="1"/>
    <col min="8705" max="8705" width="12.28515625" style="43" bestFit="1" customWidth="1"/>
    <col min="8706" max="8706" width="7.140625" style="43" bestFit="1" customWidth="1"/>
    <col min="8707" max="8707" width="14.5703125" style="43" customWidth="1"/>
    <col min="8708" max="8956" width="11.42578125" style="43"/>
    <col min="8957" max="8957" width="37.42578125" style="43" customWidth="1"/>
    <col min="8958" max="8958" width="12.28515625" style="43" bestFit="1" customWidth="1"/>
    <col min="8959" max="8959" width="7.140625" style="43" bestFit="1" customWidth="1"/>
    <col min="8960" max="8960" width="1.7109375" style="43" customWidth="1"/>
    <col min="8961" max="8961" width="12.28515625" style="43" bestFit="1" customWidth="1"/>
    <col min="8962" max="8962" width="7.140625" style="43" bestFit="1" customWidth="1"/>
    <col min="8963" max="8963" width="14.5703125" style="43" customWidth="1"/>
    <col min="8964" max="9212" width="11.42578125" style="43"/>
    <col min="9213" max="9213" width="37.42578125" style="43" customWidth="1"/>
    <col min="9214" max="9214" width="12.28515625" style="43" bestFit="1" customWidth="1"/>
    <col min="9215" max="9215" width="7.140625" style="43" bestFit="1" customWidth="1"/>
    <col min="9216" max="9216" width="1.7109375" style="43" customWidth="1"/>
    <col min="9217" max="9217" width="12.28515625" style="43" bestFit="1" customWidth="1"/>
    <col min="9218" max="9218" width="7.140625" style="43" bestFit="1" customWidth="1"/>
    <col min="9219" max="9219" width="14.5703125" style="43" customWidth="1"/>
    <col min="9220" max="9468" width="11.42578125" style="43"/>
    <col min="9469" max="9469" width="37.42578125" style="43" customWidth="1"/>
    <col min="9470" max="9470" width="12.28515625" style="43" bestFit="1" customWidth="1"/>
    <col min="9471" max="9471" width="7.140625" style="43" bestFit="1" customWidth="1"/>
    <col min="9472" max="9472" width="1.7109375" style="43" customWidth="1"/>
    <col min="9473" max="9473" width="12.28515625" style="43" bestFit="1" customWidth="1"/>
    <col min="9474" max="9474" width="7.140625" style="43" bestFit="1" customWidth="1"/>
    <col min="9475" max="9475" width="14.5703125" style="43" customWidth="1"/>
    <col min="9476" max="9724" width="11.42578125" style="43"/>
    <col min="9725" max="9725" width="37.42578125" style="43" customWidth="1"/>
    <col min="9726" max="9726" width="12.28515625" style="43" bestFit="1" customWidth="1"/>
    <col min="9727" max="9727" width="7.140625" style="43" bestFit="1" customWidth="1"/>
    <col min="9728" max="9728" width="1.7109375" style="43" customWidth="1"/>
    <col min="9729" max="9729" width="12.28515625" style="43" bestFit="1" customWidth="1"/>
    <col min="9730" max="9730" width="7.140625" style="43" bestFit="1" customWidth="1"/>
    <col min="9731" max="9731" width="14.5703125" style="43" customWidth="1"/>
    <col min="9732" max="9980" width="11.42578125" style="43"/>
    <col min="9981" max="9981" width="37.42578125" style="43" customWidth="1"/>
    <col min="9982" max="9982" width="12.28515625" style="43" bestFit="1" customWidth="1"/>
    <col min="9983" max="9983" width="7.140625" style="43" bestFit="1" customWidth="1"/>
    <col min="9984" max="9984" width="1.7109375" style="43" customWidth="1"/>
    <col min="9985" max="9985" width="12.28515625" style="43" bestFit="1" customWidth="1"/>
    <col min="9986" max="9986" width="7.140625" style="43" bestFit="1" customWidth="1"/>
    <col min="9987" max="9987" width="14.5703125" style="43" customWidth="1"/>
    <col min="9988" max="10236" width="11.42578125" style="43"/>
    <col min="10237" max="10237" width="37.42578125" style="43" customWidth="1"/>
    <col min="10238" max="10238" width="12.28515625" style="43" bestFit="1" customWidth="1"/>
    <col min="10239" max="10239" width="7.140625" style="43" bestFit="1" customWidth="1"/>
    <col min="10240" max="10240" width="1.7109375" style="43" customWidth="1"/>
    <col min="10241" max="10241" width="12.28515625" style="43" bestFit="1" customWidth="1"/>
    <col min="10242" max="10242" width="7.140625" style="43" bestFit="1" customWidth="1"/>
    <col min="10243" max="10243" width="14.5703125" style="43" customWidth="1"/>
    <col min="10244" max="10492" width="11.42578125" style="43"/>
    <col min="10493" max="10493" width="37.42578125" style="43" customWidth="1"/>
    <col min="10494" max="10494" width="12.28515625" style="43" bestFit="1" customWidth="1"/>
    <col min="10495" max="10495" width="7.140625" style="43" bestFit="1" customWidth="1"/>
    <col min="10496" max="10496" width="1.7109375" style="43" customWidth="1"/>
    <col min="10497" max="10497" width="12.28515625" style="43" bestFit="1" customWidth="1"/>
    <col min="10498" max="10498" width="7.140625" style="43" bestFit="1" customWidth="1"/>
    <col min="10499" max="10499" width="14.5703125" style="43" customWidth="1"/>
    <col min="10500" max="10748" width="11.42578125" style="43"/>
    <col min="10749" max="10749" width="37.42578125" style="43" customWidth="1"/>
    <col min="10750" max="10750" width="12.28515625" style="43" bestFit="1" customWidth="1"/>
    <col min="10751" max="10751" width="7.140625" style="43" bestFit="1" customWidth="1"/>
    <col min="10752" max="10752" width="1.7109375" style="43" customWidth="1"/>
    <col min="10753" max="10753" width="12.28515625" style="43" bestFit="1" customWidth="1"/>
    <col min="10754" max="10754" width="7.140625" style="43" bestFit="1" customWidth="1"/>
    <col min="10755" max="10755" width="14.5703125" style="43" customWidth="1"/>
    <col min="10756" max="11004" width="11.42578125" style="43"/>
    <col min="11005" max="11005" width="37.42578125" style="43" customWidth="1"/>
    <col min="11006" max="11006" width="12.28515625" style="43" bestFit="1" customWidth="1"/>
    <col min="11007" max="11007" width="7.140625" style="43" bestFit="1" customWidth="1"/>
    <col min="11008" max="11008" width="1.7109375" style="43" customWidth="1"/>
    <col min="11009" max="11009" width="12.28515625" style="43" bestFit="1" customWidth="1"/>
    <col min="11010" max="11010" width="7.140625" style="43" bestFit="1" customWidth="1"/>
    <col min="11011" max="11011" width="14.5703125" style="43" customWidth="1"/>
    <col min="11012" max="11260" width="11.42578125" style="43"/>
    <col min="11261" max="11261" width="37.42578125" style="43" customWidth="1"/>
    <col min="11262" max="11262" width="12.28515625" style="43" bestFit="1" customWidth="1"/>
    <col min="11263" max="11263" width="7.140625" style="43" bestFit="1" customWidth="1"/>
    <col min="11264" max="11264" width="1.7109375" style="43" customWidth="1"/>
    <col min="11265" max="11265" width="12.28515625" style="43" bestFit="1" customWidth="1"/>
    <col min="11266" max="11266" width="7.140625" style="43" bestFit="1" customWidth="1"/>
    <col min="11267" max="11267" width="14.5703125" style="43" customWidth="1"/>
    <col min="11268" max="11516" width="11.42578125" style="43"/>
    <col min="11517" max="11517" width="37.42578125" style="43" customWidth="1"/>
    <col min="11518" max="11518" width="12.28515625" style="43" bestFit="1" customWidth="1"/>
    <col min="11519" max="11519" width="7.140625" style="43" bestFit="1" customWidth="1"/>
    <col min="11520" max="11520" width="1.7109375" style="43" customWidth="1"/>
    <col min="11521" max="11521" width="12.28515625" style="43" bestFit="1" customWidth="1"/>
    <col min="11522" max="11522" width="7.140625" style="43" bestFit="1" customWidth="1"/>
    <col min="11523" max="11523" width="14.5703125" style="43" customWidth="1"/>
    <col min="11524" max="11772" width="11.42578125" style="43"/>
    <col min="11773" max="11773" width="37.42578125" style="43" customWidth="1"/>
    <col min="11774" max="11774" width="12.28515625" style="43" bestFit="1" customWidth="1"/>
    <col min="11775" max="11775" width="7.140625" style="43" bestFit="1" customWidth="1"/>
    <col min="11776" max="11776" width="1.7109375" style="43" customWidth="1"/>
    <col min="11777" max="11777" width="12.28515625" style="43" bestFit="1" customWidth="1"/>
    <col min="11778" max="11778" width="7.140625" style="43" bestFit="1" customWidth="1"/>
    <col min="11779" max="11779" width="14.5703125" style="43" customWidth="1"/>
    <col min="11780" max="12028" width="11.42578125" style="43"/>
    <col min="12029" max="12029" width="37.42578125" style="43" customWidth="1"/>
    <col min="12030" max="12030" width="12.28515625" style="43" bestFit="1" customWidth="1"/>
    <col min="12031" max="12031" width="7.140625" style="43" bestFit="1" customWidth="1"/>
    <col min="12032" max="12032" width="1.7109375" style="43" customWidth="1"/>
    <col min="12033" max="12033" width="12.28515625" style="43" bestFit="1" customWidth="1"/>
    <col min="12034" max="12034" width="7.140625" style="43" bestFit="1" customWidth="1"/>
    <col min="12035" max="12035" width="14.5703125" style="43" customWidth="1"/>
    <col min="12036" max="12284" width="11.42578125" style="43"/>
    <col min="12285" max="12285" width="37.42578125" style="43" customWidth="1"/>
    <col min="12286" max="12286" width="12.28515625" style="43" bestFit="1" customWidth="1"/>
    <col min="12287" max="12287" width="7.140625" style="43" bestFit="1" customWidth="1"/>
    <col min="12288" max="12288" width="1.7109375" style="43" customWidth="1"/>
    <col min="12289" max="12289" width="12.28515625" style="43" bestFit="1" customWidth="1"/>
    <col min="12290" max="12290" width="7.140625" style="43" bestFit="1" customWidth="1"/>
    <col min="12291" max="12291" width="14.5703125" style="43" customWidth="1"/>
    <col min="12292" max="12540" width="11.42578125" style="43"/>
    <col min="12541" max="12541" width="37.42578125" style="43" customWidth="1"/>
    <col min="12542" max="12542" width="12.28515625" style="43" bestFit="1" customWidth="1"/>
    <col min="12543" max="12543" width="7.140625" style="43" bestFit="1" customWidth="1"/>
    <col min="12544" max="12544" width="1.7109375" style="43" customWidth="1"/>
    <col min="12545" max="12545" width="12.28515625" style="43" bestFit="1" customWidth="1"/>
    <col min="12546" max="12546" width="7.140625" style="43" bestFit="1" customWidth="1"/>
    <col min="12547" max="12547" width="14.5703125" style="43" customWidth="1"/>
    <col min="12548" max="12796" width="11.42578125" style="43"/>
    <col min="12797" max="12797" width="37.42578125" style="43" customWidth="1"/>
    <col min="12798" max="12798" width="12.28515625" style="43" bestFit="1" customWidth="1"/>
    <col min="12799" max="12799" width="7.140625" style="43" bestFit="1" customWidth="1"/>
    <col min="12800" max="12800" width="1.7109375" style="43" customWidth="1"/>
    <col min="12801" max="12801" width="12.28515625" style="43" bestFit="1" customWidth="1"/>
    <col min="12802" max="12802" width="7.140625" style="43" bestFit="1" customWidth="1"/>
    <col min="12803" max="12803" width="14.5703125" style="43" customWidth="1"/>
    <col min="12804" max="13052" width="11.42578125" style="43"/>
    <col min="13053" max="13053" width="37.42578125" style="43" customWidth="1"/>
    <col min="13054" max="13054" width="12.28515625" style="43" bestFit="1" customWidth="1"/>
    <col min="13055" max="13055" width="7.140625" style="43" bestFit="1" customWidth="1"/>
    <col min="13056" max="13056" width="1.7109375" style="43" customWidth="1"/>
    <col min="13057" max="13057" width="12.28515625" style="43" bestFit="1" customWidth="1"/>
    <col min="13058" max="13058" width="7.140625" style="43" bestFit="1" customWidth="1"/>
    <col min="13059" max="13059" width="14.5703125" style="43" customWidth="1"/>
    <col min="13060" max="13308" width="11.42578125" style="43"/>
    <col min="13309" max="13309" width="37.42578125" style="43" customWidth="1"/>
    <col min="13310" max="13310" width="12.28515625" style="43" bestFit="1" customWidth="1"/>
    <col min="13311" max="13311" width="7.140625" style="43" bestFit="1" customWidth="1"/>
    <col min="13312" max="13312" width="1.7109375" style="43" customWidth="1"/>
    <col min="13313" max="13313" width="12.28515625" style="43" bestFit="1" customWidth="1"/>
    <col min="13314" max="13314" width="7.140625" style="43" bestFit="1" customWidth="1"/>
    <col min="13315" max="13315" width="14.5703125" style="43" customWidth="1"/>
    <col min="13316" max="13564" width="11.42578125" style="43"/>
    <col min="13565" max="13565" width="37.42578125" style="43" customWidth="1"/>
    <col min="13566" max="13566" width="12.28515625" style="43" bestFit="1" customWidth="1"/>
    <col min="13567" max="13567" width="7.140625" style="43" bestFit="1" customWidth="1"/>
    <col min="13568" max="13568" width="1.7109375" style="43" customWidth="1"/>
    <col min="13569" max="13569" width="12.28515625" style="43" bestFit="1" customWidth="1"/>
    <col min="13570" max="13570" width="7.140625" style="43" bestFit="1" customWidth="1"/>
    <col min="13571" max="13571" width="14.5703125" style="43" customWidth="1"/>
    <col min="13572" max="13820" width="11.42578125" style="43"/>
    <col min="13821" max="13821" width="37.42578125" style="43" customWidth="1"/>
    <col min="13822" max="13822" width="12.28515625" style="43" bestFit="1" customWidth="1"/>
    <col min="13823" max="13823" width="7.140625" style="43" bestFit="1" customWidth="1"/>
    <col min="13824" max="13824" width="1.7109375" style="43" customWidth="1"/>
    <col min="13825" max="13825" width="12.28515625" style="43" bestFit="1" customWidth="1"/>
    <col min="13826" max="13826" width="7.140625" style="43" bestFit="1" customWidth="1"/>
    <col min="13827" max="13827" width="14.5703125" style="43" customWidth="1"/>
    <col min="13828" max="14076" width="11.42578125" style="43"/>
    <col min="14077" max="14077" width="37.42578125" style="43" customWidth="1"/>
    <col min="14078" max="14078" width="12.28515625" style="43" bestFit="1" customWidth="1"/>
    <col min="14079" max="14079" width="7.140625" style="43" bestFit="1" customWidth="1"/>
    <col min="14080" max="14080" width="1.7109375" style="43" customWidth="1"/>
    <col min="14081" max="14081" width="12.28515625" style="43" bestFit="1" customWidth="1"/>
    <col min="14082" max="14082" width="7.140625" style="43" bestFit="1" customWidth="1"/>
    <col min="14083" max="14083" width="14.5703125" style="43" customWidth="1"/>
    <col min="14084" max="14332" width="11.42578125" style="43"/>
    <col min="14333" max="14333" width="37.42578125" style="43" customWidth="1"/>
    <col min="14334" max="14334" width="12.28515625" style="43" bestFit="1" customWidth="1"/>
    <col min="14335" max="14335" width="7.140625" style="43" bestFit="1" customWidth="1"/>
    <col min="14336" max="14336" width="1.7109375" style="43" customWidth="1"/>
    <col min="14337" max="14337" width="12.28515625" style="43" bestFit="1" customWidth="1"/>
    <col min="14338" max="14338" width="7.140625" style="43" bestFit="1" customWidth="1"/>
    <col min="14339" max="14339" width="14.5703125" style="43" customWidth="1"/>
    <col min="14340" max="14588" width="11.42578125" style="43"/>
    <col min="14589" max="14589" width="37.42578125" style="43" customWidth="1"/>
    <col min="14590" max="14590" width="12.28515625" style="43" bestFit="1" customWidth="1"/>
    <col min="14591" max="14591" width="7.140625" style="43" bestFit="1" customWidth="1"/>
    <col min="14592" max="14592" width="1.7109375" style="43" customWidth="1"/>
    <col min="14593" max="14593" width="12.28515625" style="43" bestFit="1" customWidth="1"/>
    <col min="14594" max="14594" width="7.140625" style="43" bestFit="1" customWidth="1"/>
    <col min="14595" max="14595" width="14.5703125" style="43" customWidth="1"/>
    <col min="14596" max="14844" width="11.42578125" style="43"/>
    <col min="14845" max="14845" width="37.42578125" style="43" customWidth="1"/>
    <col min="14846" max="14846" width="12.28515625" style="43" bestFit="1" customWidth="1"/>
    <col min="14847" max="14847" width="7.140625" style="43" bestFit="1" customWidth="1"/>
    <col min="14848" max="14848" width="1.7109375" style="43" customWidth="1"/>
    <col min="14849" max="14849" width="12.28515625" style="43" bestFit="1" customWidth="1"/>
    <col min="14850" max="14850" width="7.140625" style="43" bestFit="1" customWidth="1"/>
    <col min="14851" max="14851" width="14.5703125" style="43" customWidth="1"/>
    <col min="14852" max="15100" width="11.42578125" style="43"/>
    <col min="15101" max="15101" width="37.42578125" style="43" customWidth="1"/>
    <col min="15102" max="15102" width="12.28515625" style="43" bestFit="1" customWidth="1"/>
    <col min="15103" max="15103" width="7.140625" style="43" bestFit="1" customWidth="1"/>
    <col min="15104" max="15104" width="1.7109375" style="43" customWidth="1"/>
    <col min="15105" max="15105" width="12.28515625" style="43" bestFit="1" customWidth="1"/>
    <col min="15106" max="15106" width="7.140625" style="43" bestFit="1" customWidth="1"/>
    <col min="15107" max="15107" width="14.5703125" style="43" customWidth="1"/>
    <col min="15108" max="15356" width="11.42578125" style="43"/>
    <col min="15357" max="15357" width="37.42578125" style="43" customWidth="1"/>
    <col min="15358" max="15358" width="12.28515625" style="43" bestFit="1" customWidth="1"/>
    <col min="15359" max="15359" width="7.140625" style="43" bestFit="1" customWidth="1"/>
    <col min="15360" max="15360" width="1.7109375" style="43" customWidth="1"/>
    <col min="15361" max="15361" width="12.28515625" style="43" bestFit="1" customWidth="1"/>
    <col min="15362" max="15362" width="7.140625" style="43" bestFit="1" customWidth="1"/>
    <col min="15363" max="15363" width="14.5703125" style="43" customWidth="1"/>
    <col min="15364" max="15612" width="11.42578125" style="43"/>
    <col min="15613" max="15613" width="37.42578125" style="43" customWidth="1"/>
    <col min="15614" max="15614" width="12.28515625" style="43" bestFit="1" customWidth="1"/>
    <col min="15615" max="15615" width="7.140625" style="43" bestFit="1" customWidth="1"/>
    <col min="15616" max="15616" width="1.7109375" style="43" customWidth="1"/>
    <col min="15617" max="15617" width="12.28515625" style="43" bestFit="1" customWidth="1"/>
    <col min="15618" max="15618" width="7.140625" style="43" bestFit="1" customWidth="1"/>
    <col min="15619" max="15619" width="14.5703125" style="43" customWidth="1"/>
    <col min="15620" max="15868" width="11.42578125" style="43"/>
    <col min="15869" max="15869" width="37.42578125" style="43" customWidth="1"/>
    <col min="15870" max="15870" width="12.28515625" style="43" bestFit="1" customWidth="1"/>
    <col min="15871" max="15871" width="7.140625" style="43" bestFit="1" customWidth="1"/>
    <col min="15872" max="15872" width="1.7109375" style="43" customWidth="1"/>
    <col min="15873" max="15873" width="12.28515625" style="43" bestFit="1" customWidth="1"/>
    <col min="15874" max="15874" width="7.140625" style="43" bestFit="1" customWidth="1"/>
    <col min="15875" max="15875" width="14.5703125" style="43" customWidth="1"/>
    <col min="15876" max="16124" width="11.42578125" style="43"/>
    <col min="16125" max="16125" width="37.42578125" style="43" customWidth="1"/>
    <col min="16126" max="16126" width="12.28515625" style="43" bestFit="1" customWidth="1"/>
    <col min="16127" max="16127" width="7.140625" style="43" bestFit="1" customWidth="1"/>
    <col min="16128" max="16128" width="1.7109375" style="43" customWidth="1"/>
    <col min="16129" max="16129" width="12.28515625" style="43" bestFit="1" customWidth="1"/>
    <col min="16130" max="16130" width="7.140625" style="43" bestFit="1" customWidth="1"/>
    <col min="16131" max="16131" width="14.5703125" style="43" customWidth="1"/>
    <col min="16132" max="16384" width="11.42578125" style="43"/>
  </cols>
  <sheetData>
    <row r="1" spans="1:14" s="68" customFormat="1" ht="39.950000000000003" customHeight="1" x14ac:dyDescent="0.25">
      <c r="A1" s="88" t="s">
        <v>0</v>
      </c>
      <c r="B1" s="89" t="s">
        <v>1</v>
      </c>
      <c r="C1" s="90" t="s">
        <v>2</v>
      </c>
      <c r="D1" s="90" t="s">
        <v>147</v>
      </c>
      <c r="E1" s="111" t="s">
        <v>145</v>
      </c>
      <c r="F1" s="91"/>
      <c r="G1" s="41"/>
      <c r="H1" s="91" t="s">
        <v>195</v>
      </c>
      <c r="I1" s="111" t="s">
        <v>181</v>
      </c>
      <c r="J1" s="111" t="s">
        <v>182</v>
      </c>
      <c r="K1" s="111" t="s">
        <v>183</v>
      </c>
      <c r="L1" s="111" t="s">
        <v>184</v>
      </c>
      <c r="M1" s="111" t="s">
        <v>146</v>
      </c>
      <c r="N1" s="92"/>
    </row>
    <row r="2" spans="1:14" ht="39.950000000000003" customHeight="1" x14ac:dyDescent="0.25">
      <c r="A2" s="124" t="s">
        <v>7</v>
      </c>
      <c r="B2" s="44" t="s">
        <v>16</v>
      </c>
      <c r="C2" s="44" t="s">
        <v>17</v>
      </c>
      <c r="D2" s="44" t="s">
        <v>18</v>
      </c>
      <c r="E2" s="70">
        <v>-1191331.48</v>
      </c>
      <c r="F2" s="45">
        <f>E2/E$56</f>
        <v>0.12637366439448827</v>
      </c>
      <c r="G2" s="45"/>
      <c r="H2" s="45">
        <f>(M2-E2)/E2</f>
        <v>3.1571103955047121E-2</v>
      </c>
      <c r="I2" s="70">
        <v>-255835.38000000018</v>
      </c>
      <c r="J2" s="70">
        <v>-338947.76000000007</v>
      </c>
      <c r="K2" s="70">
        <v>-302550.15999999997</v>
      </c>
      <c r="L2" s="70">
        <v>-331609.83</v>
      </c>
      <c r="M2" s="70">
        <v>-1228943.1300000001</v>
      </c>
      <c r="N2" s="46" t="e">
        <f t="shared" ref="N2:N56" si="0">M2/M$56</f>
        <v>#REF!</v>
      </c>
    </row>
    <row r="3" spans="1:14" ht="39.950000000000003" customHeight="1" x14ac:dyDescent="0.25">
      <c r="A3" s="124"/>
      <c r="B3" s="44"/>
      <c r="C3" s="44" t="s">
        <v>26</v>
      </c>
      <c r="D3" s="44" t="s">
        <v>27</v>
      </c>
      <c r="E3" s="70">
        <v>-1899201.2418304132</v>
      </c>
      <c r="F3" s="45">
        <f t="shared" ref="F3:F56" si="1">E3/E$56</f>
        <v>0.20146283749059668</v>
      </c>
      <c r="G3" s="45"/>
      <c r="H3" s="45">
        <f>(M3-E3)/E3</f>
        <v>7.5593288908772871E-2</v>
      </c>
      <c r="I3" s="70">
        <v>-462067.38999999943</v>
      </c>
      <c r="J3" s="70">
        <v>-548840.84999999951</v>
      </c>
      <c r="K3" s="70">
        <v>-463191.85999999975</v>
      </c>
      <c r="L3" s="70">
        <v>-568668.00999999978</v>
      </c>
      <c r="M3" s="70">
        <v>-2042768.1099999999</v>
      </c>
      <c r="N3" s="46" t="e">
        <f t="shared" si="0"/>
        <v>#REF!</v>
      </c>
    </row>
    <row r="4" spans="1:14" ht="39.950000000000003" customHeight="1" x14ac:dyDescent="0.25">
      <c r="A4" s="124"/>
      <c r="B4" s="132" t="s">
        <v>185</v>
      </c>
      <c r="C4" s="132"/>
      <c r="D4" s="132"/>
      <c r="E4" s="71">
        <v>-3090532.7218304132</v>
      </c>
      <c r="F4" s="49">
        <f t="shared" si="1"/>
        <v>0.32783650188508495</v>
      </c>
      <c r="G4" s="93"/>
      <c r="H4" s="49">
        <f t="shared" ref="H4:H56" si="2">(M4-E4)/E4</f>
        <v>5.8623717810786159E-2</v>
      </c>
      <c r="I4" s="71">
        <f>SUM(I2:I3)</f>
        <v>-717902.76999999955</v>
      </c>
      <c r="J4" s="71">
        <f t="shared" ref="J4:L4" si="3">SUM(J2:J3)</f>
        <v>-887788.60999999964</v>
      </c>
      <c r="K4" s="71">
        <f t="shared" si="3"/>
        <v>-765742.01999999979</v>
      </c>
      <c r="L4" s="71">
        <f t="shared" si="3"/>
        <v>-900277.83999999985</v>
      </c>
      <c r="M4" s="71">
        <f>SUM(M2:M3)</f>
        <v>-3271711.24</v>
      </c>
      <c r="N4" s="50" t="e">
        <f t="shared" si="0"/>
        <v>#REF!</v>
      </c>
    </row>
    <row r="5" spans="1:14" ht="39.950000000000003" customHeight="1" x14ac:dyDescent="0.25">
      <c r="A5" s="124"/>
      <c r="B5" s="44" t="s">
        <v>8</v>
      </c>
      <c r="C5" s="44" t="s">
        <v>9</v>
      </c>
      <c r="D5" s="44" t="s">
        <v>10</v>
      </c>
      <c r="E5" s="70">
        <v>-874377.7012871186</v>
      </c>
      <c r="F5" s="45">
        <f t="shared" si="1"/>
        <v>9.2751946902706245E-2</v>
      </c>
      <c r="G5" s="45"/>
      <c r="H5" s="45">
        <f t="shared" si="2"/>
        <v>2.780019284241347E-2</v>
      </c>
      <c r="I5" s="70">
        <v>-223421.48000000056</v>
      </c>
      <c r="J5" s="70">
        <v>-232133.32000000012</v>
      </c>
      <c r="K5" s="70">
        <v>-231168.54000000033</v>
      </c>
      <c r="L5" s="70">
        <v>-211962.23000000007</v>
      </c>
      <c r="M5" s="70">
        <v>-898685.5700000067</v>
      </c>
      <c r="N5" s="46" t="e">
        <f t="shared" si="0"/>
        <v>#REF!</v>
      </c>
    </row>
    <row r="6" spans="1:14" ht="39.950000000000003" customHeight="1" x14ac:dyDescent="0.25">
      <c r="A6" s="124"/>
      <c r="B6" s="132" t="s">
        <v>186</v>
      </c>
      <c r="C6" s="132"/>
      <c r="D6" s="132"/>
      <c r="E6" s="71">
        <v>-874377.7012871186</v>
      </c>
      <c r="F6" s="49">
        <f t="shared" si="1"/>
        <v>9.2751946902706245E-2</v>
      </c>
      <c r="G6" s="93"/>
      <c r="H6" s="49">
        <f t="shared" si="2"/>
        <v>2.780019284241347E-2</v>
      </c>
      <c r="I6" s="71">
        <f>SUM(I5)</f>
        <v>-223421.48000000056</v>
      </c>
      <c r="J6" s="71">
        <f t="shared" ref="J6:L6" si="4">SUM(J5)</f>
        <v>-232133.32000000012</v>
      </c>
      <c r="K6" s="71">
        <f t="shared" si="4"/>
        <v>-231168.54000000033</v>
      </c>
      <c r="L6" s="71">
        <f t="shared" si="4"/>
        <v>-211962.23000000007</v>
      </c>
      <c r="M6" s="71">
        <f>SUM(M5)</f>
        <v>-898685.5700000067</v>
      </c>
      <c r="N6" s="50" t="e">
        <f t="shared" si="0"/>
        <v>#REF!</v>
      </c>
    </row>
    <row r="7" spans="1:14" ht="39.950000000000003" customHeight="1" x14ac:dyDescent="0.25">
      <c r="A7" s="133" t="s">
        <v>196</v>
      </c>
      <c r="B7" s="134"/>
      <c r="C7" s="134"/>
      <c r="D7" s="94"/>
      <c r="E7" s="112">
        <v>-3964910.4231175319</v>
      </c>
      <c r="F7" s="95">
        <f t="shared" si="1"/>
        <v>0.42058844878779122</v>
      </c>
      <c r="G7" s="95"/>
      <c r="H7" s="95">
        <f t="shared" si="2"/>
        <v>5.1826236901691504E-2</v>
      </c>
      <c r="I7" s="112">
        <f>I6+I4</f>
        <v>-941324.25000000012</v>
      </c>
      <c r="J7" s="112">
        <f t="shared" ref="J7:L7" si="5">J6+J4</f>
        <v>-1119921.9299999997</v>
      </c>
      <c r="K7" s="112">
        <f t="shared" si="5"/>
        <v>-996910.56</v>
      </c>
      <c r="L7" s="112">
        <f t="shared" si="5"/>
        <v>-1112240.0699999998</v>
      </c>
      <c r="M7" s="112">
        <f>M4+M6</f>
        <v>-4170396.810000007</v>
      </c>
      <c r="N7" s="96" t="e">
        <f t="shared" si="0"/>
        <v>#REF!</v>
      </c>
    </row>
    <row r="8" spans="1:14" ht="39.950000000000003" customHeight="1" x14ac:dyDescent="0.25">
      <c r="A8" s="97" t="s">
        <v>3</v>
      </c>
      <c r="B8" s="44" t="s">
        <v>32</v>
      </c>
      <c r="C8" s="44" t="s">
        <v>47</v>
      </c>
      <c r="D8" s="44" t="s">
        <v>48</v>
      </c>
      <c r="E8" s="70">
        <v>-54353.801965594052</v>
      </c>
      <c r="F8" s="45">
        <f t="shared" si="1"/>
        <v>5.7657245220821838E-3</v>
      </c>
      <c r="G8" s="45"/>
      <c r="H8" s="45">
        <f t="shared" si="2"/>
        <v>0.64569278992887369</v>
      </c>
      <c r="I8" s="70">
        <v>-10928.6</v>
      </c>
      <c r="J8" s="70">
        <v>-22041.109999999997</v>
      </c>
      <c r="K8" s="70">
        <v>-31975.15</v>
      </c>
      <c r="L8" s="70">
        <v>-24504.799999999999</v>
      </c>
      <c r="M8" s="70">
        <v>-89449.659999999974</v>
      </c>
      <c r="N8" s="46" t="e">
        <f t="shared" si="0"/>
        <v>#REF!</v>
      </c>
    </row>
    <row r="9" spans="1:14" ht="39.950000000000003" customHeight="1" x14ac:dyDescent="0.25">
      <c r="A9" s="98"/>
      <c r="B9" s="44"/>
      <c r="C9" s="44" t="s">
        <v>75</v>
      </c>
      <c r="D9" s="44" t="s">
        <v>76</v>
      </c>
      <c r="E9" s="70">
        <v>-12924.798180807671</v>
      </c>
      <c r="F9" s="45">
        <f t="shared" si="1"/>
        <v>1.3710324415064407E-3</v>
      </c>
      <c r="G9" s="45"/>
      <c r="H9" s="45">
        <f t="shared" si="2"/>
        <v>-0.82490867800470491</v>
      </c>
      <c r="I9" s="70">
        <v>-891.98</v>
      </c>
      <c r="J9" s="70"/>
      <c r="K9" s="70">
        <v>-845.03</v>
      </c>
      <c r="L9" s="70">
        <v>-526.01</v>
      </c>
      <c r="M9" s="70">
        <v>-2263.0200000000004</v>
      </c>
      <c r="N9" s="46" t="e">
        <f t="shared" si="0"/>
        <v>#REF!</v>
      </c>
    </row>
    <row r="10" spans="1:14" ht="39.950000000000003" customHeight="1" x14ac:dyDescent="0.25">
      <c r="A10" s="98"/>
      <c r="B10" s="44"/>
      <c r="C10" s="44" t="s">
        <v>80</v>
      </c>
      <c r="D10" s="44" t="s">
        <v>81</v>
      </c>
      <c r="E10" s="70">
        <v>-4830.6381067829898</v>
      </c>
      <c r="F10" s="45">
        <f t="shared" si="1"/>
        <v>5.1242282199897866E-4</v>
      </c>
      <c r="G10" s="45"/>
      <c r="H10" s="45">
        <f t="shared" si="2"/>
        <v>-0.23396455743517847</v>
      </c>
      <c r="I10" s="70">
        <v>-925.11</v>
      </c>
      <c r="J10" s="70">
        <v>-925.11</v>
      </c>
      <c r="K10" s="70">
        <v>-925.11</v>
      </c>
      <c r="L10" s="70">
        <v>-925.11</v>
      </c>
      <c r="M10" s="70">
        <v>-3700.4399999999991</v>
      </c>
      <c r="N10" s="46" t="e">
        <f t="shared" si="0"/>
        <v>#REF!</v>
      </c>
    </row>
    <row r="11" spans="1:14" ht="39.950000000000003" customHeight="1" x14ac:dyDescent="0.25">
      <c r="A11" s="98"/>
      <c r="B11" s="44"/>
      <c r="C11" s="44" t="s">
        <v>197</v>
      </c>
      <c r="D11" s="44" t="s">
        <v>198</v>
      </c>
      <c r="E11" s="70">
        <v>-1450.3383566879211</v>
      </c>
      <c r="F11" s="45">
        <f t="shared" si="1"/>
        <v>1.5384850969146974E-4</v>
      </c>
      <c r="G11" s="45"/>
      <c r="H11" s="45">
        <f t="shared" si="2"/>
        <v>-1</v>
      </c>
      <c r="I11" s="70">
        <v>0</v>
      </c>
      <c r="J11" s="70">
        <v>0</v>
      </c>
      <c r="K11" s="70">
        <v>0</v>
      </c>
      <c r="L11" s="70">
        <v>0</v>
      </c>
      <c r="M11" s="70">
        <v>0</v>
      </c>
      <c r="N11" s="46" t="e">
        <f t="shared" si="0"/>
        <v>#REF!</v>
      </c>
    </row>
    <row r="12" spans="1:14" ht="39.950000000000003" customHeight="1" x14ac:dyDescent="0.25">
      <c r="A12" s="98"/>
      <c r="B12" s="44"/>
      <c r="C12" s="44" t="s">
        <v>33</v>
      </c>
      <c r="D12" s="44" t="s">
        <v>34</v>
      </c>
      <c r="E12" s="70">
        <v>-400909.5977821729</v>
      </c>
      <c r="F12" s="45">
        <f t="shared" si="1"/>
        <v>4.2527554935972649E-2</v>
      </c>
      <c r="G12" s="45"/>
      <c r="H12" s="45">
        <f t="shared" si="2"/>
        <v>-8.5623985986060761E-2</v>
      </c>
      <c r="I12" s="70">
        <v>-108641.16000000016</v>
      </c>
      <c r="J12" s="70">
        <v>-55827.800000000163</v>
      </c>
      <c r="K12" s="70">
        <v>-108168.19000000041</v>
      </c>
      <c r="L12" s="70">
        <v>-93944.970000000409</v>
      </c>
      <c r="M12" s="70">
        <v>-366582.11999999487</v>
      </c>
      <c r="N12" s="46" t="e">
        <f t="shared" si="0"/>
        <v>#REF!</v>
      </c>
    </row>
    <row r="13" spans="1:14" ht="39.950000000000003" customHeight="1" x14ac:dyDescent="0.25">
      <c r="A13" s="98"/>
      <c r="B13" s="132" t="s">
        <v>187</v>
      </c>
      <c r="C13" s="132"/>
      <c r="D13" s="132"/>
      <c r="E13" s="71">
        <v>-474469.17439204553</v>
      </c>
      <c r="F13" s="49">
        <f t="shared" si="1"/>
        <v>5.0330583231251724E-2</v>
      </c>
      <c r="G13" s="93"/>
      <c r="H13" s="49">
        <f t="shared" si="2"/>
        <v>-2.6290294639338727E-2</v>
      </c>
      <c r="I13" s="71">
        <f>SUM(I8:I12)</f>
        <v>-121386.85000000017</v>
      </c>
      <c r="J13" s="71">
        <f t="shared" ref="J13:L13" si="6">SUM(J8:J12)</f>
        <v>-78794.020000000164</v>
      </c>
      <c r="K13" s="71">
        <f t="shared" si="6"/>
        <v>-141913.48000000042</v>
      </c>
      <c r="L13" s="71">
        <f t="shared" si="6"/>
        <v>-119900.89000000041</v>
      </c>
      <c r="M13" s="71">
        <f>SUM(M8:M12)</f>
        <v>-461995.23999999487</v>
      </c>
      <c r="N13" s="50" t="e">
        <f t="shared" si="0"/>
        <v>#REF!</v>
      </c>
    </row>
    <row r="14" spans="1:14" ht="39.950000000000003" customHeight="1" x14ac:dyDescent="0.25">
      <c r="A14" s="98"/>
      <c r="B14" s="44" t="s">
        <v>64</v>
      </c>
      <c r="C14" s="44" t="s">
        <v>65</v>
      </c>
      <c r="D14" s="44" t="s">
        <v>66</v>
      </c>
      <c r="E14" s="70">
        <v>-14138.11</v>
      </c>
      <c r="F14" s="45">
        <f t="shared" si="1"/>
        <v>1.4997377290091912E-3</v>
      </c>
      <c r="G14" s="45"/>
      <c r="H14" s="45">
        <f t="shared" si="2"/>
        <v>-2.0752420231558377E-2</v>
      </c>
      <c r="I14" s="70">
        <v>-142.01</v>
      </c>
      <c r="J14" s="70">
        <v>-6027.72</v>
      </c>
      <c r="K14" s="70">
        <v>-1205.04</v>
      </c>
      <c r="L14" s="70">
        <v>-6469.9400000000005</v>
      </c>
      <c r="M14" s="70">
        <v>-13844.710000000003</v>
      </c>
      <c r="N14" s="46" t="e">
        <f t="shared" si="0"/>
        <v>#REF!</v>
      </c>
    </row>
    <row r="15" spans="1:14" ht="39.950000000000003" customHeight="1" x14ac:dyDescent="0.25">
      <c r="A15" s="98"/>
      <c r="B15" s="132" t="s">
        <v>188</v>
      </c>
      <c r="C15" s="132"/>
      <c r="D15" s="132"/>
      <c r="E15" s="71">
        <v>-14138.105611116041</v>
      </c>
      <c r="F15" s="49">
        <f t="shared" si="1"/>
        <v>1.4997372634466188E-3</v>
      </c>
      <c r="G15" s="93"/>
      <c r="H15" s="49">
        <f t="shared" si="2"/>
        <v>-2.0752116244297774E-2</v>
      </c>
      <c r="I15" s="71">
        <f>SUM(I14)</f>
        <v>-142.01</v>
      </c>
      <c r="J15" s="71">
        <f t="shared" ref="J15:L15" si="7">SUM(J14)</f>
        <v>-6027.72</v>
      </c>
      <c r="K15" s="71">
        <f t="shared" si="7"/>
        <v>-1205.04</v>
      </c>
      <c r="L15" s="71">
        <f t="shared" si="7"/>
        <v>-6469.9400000000005</v>
      </c>
      <c r="M15" s="71">
        <f>SUM(M14)</f>
        <v>-13844.710000000003</v>
      </c>
      <c r="N15" s="50" t="e">
        <f t="shared" si="0"/>
        <v>#REF!</v>
      </c>
    </row>
    <row r="16" spans="1:14" ht="39.950000000000003" customHeight="1" x14ac:dyDescent="0.25">
      <c r="A16" s="98"/>
      <c r="B16" s="44" t="s">
        <v>4</v>
      </c>
      <c r="C16" s="44" t="s">
        <v>24</v>
      </c>
      <c r="D16" s="44" t="s">
        <v>25</v>
      </c>
      <c r="E16" s="70">
        <v>-405531.65619203076</v>
      </c>
      <c r="F16" s="45">
        <f t="shared" si="1"/>
        <v>4.3017852110273036E-2</v>
      </c>
      <c r="G16" s="45"/>
      <c r="H16" s="45">
        <f t="shared" si="2"/>
        <v>4.450489507389567E-2</v>
      </c>
      <c r="I16" s="70">
        <v>-95684.2</v>
      </c>
      <c r="J16" s="70">
        <v>-52080.030000000021</v>
      </c>
      <c r="K16" s="70">
        <v>-88923.150000000038</v>
      </c>
      <c r="L16" s="70">
        <v>-186892.41999999995</v>
      </c>
      <c r="M16" s="70">
        <v>-423579.80000000022</v>
      </c>
      <c r="N16" s="46" t="e">
        <f t="shared" si="0"/>
        <v>#REF!</v>
      </c>
    </row>
    <row r="17" spans="1:14" ht="39.950000000000003" customHeight="1" x14ac:dyDescent="0.25">
      <c r="A17" s="98"/>
      <c r="B17" s="44"/>
      <c r="C17" s="44" t="s">
        <v>96</v>
      </c>
      <c r="D17" s="44" t="s">
        <v>97</v>
      </c>
      <c r="E17" s="70">
        <v>-1421.4508383944708</v>
      </c>
      <c r="F17" s="45">
        <f t="shared" si="1"/>
        <v>1.5078418913644996E-4</v>
      </c>
      <c r="G17" s="45"/>
      <c r="H17" s="45">
        <f t="shared" si="2"/>
        <v>0.50005891333420194</v>
      </c>
      <c r="I17" s="70">
        <v>-1632</v>
      </c>
      <c r="J17" s="70">
        <v>-200</v>
      </c>
      <c r="K17" s="70">
        <v>-68.56</v>
      </c>
      <c r="L17" s="70">
        <v>-231.70000000000005</v>
      </c>
      <c r="M17" s="70">
        <v>-2132.2600000000002</v>
      </c>
      <c r="N17" s="46" t="e">
        <f t="shared" si="0"/>
        <v>#REF!</v>
      </c>
    </row>
    <row r="18" spans="1:14" ht="39.950000000000003" customHeight="1" x14ac:dyDescent="0.25">
      <c r="A18" s="98"/>
      <c r="B18" s="44"/>
      <c r="C18" s="44" t="s">
        <v>109</v>
      </c>
      <c r="D18" s="44" t="s">
        <v>110</v>
      </c>
      <c r="E18" s="70">
        <v>-139517.93782911397</v>
      </c>
      <c r="F18" s="45">
        <f t="shared" si="1"/>
        <v>1.479973739317921E-2</v>
      </c>
      <c r="G18" s="45"/>
      <c r="H18" s="45">
        <f t="shared" si="2"/>
        <v>-0.24367488767469186</v>
      </c>
      <c r="I18" s="70">
        <v>-16963.650000000001</v>
      </c>
      <c r="J18" s="70"/>
      <c r="K18" s="70">
        <v>-32266.97</v>
      </c>
      <c r="L18" s="70">
        <v>-56290.3</v>
      </c>
      <c r="M18" s="70">
        <v>-105520.91999999998</v>
      </c>
      <c r="N18" s="46" t="e">
        <f t="shared" si="0"/>
        <v>#REF!</v>
      </c>
    </row>
    <row r="19" spans="1:14" ht="39.950000000000003" customHeight="1" x14ac:dyDescent="0.25">
      <c r="A19" s="98"/>
      <c r="B19" s="44"/>
      <c r="C19" s="44" t="s">
        <v>35</v>
      </c>
      <c r="D19" s="44" t="s">
        <v>36</v>
      </c>
      <c r="E19" s="70">
        <v>-12337.355126706118</v>
      </c>
      <c r="F19" s="45">
        <f t="shared" si="1"/>
        <v>1.308717852648348E-3</v>
      </c>
      <c r="G19" s="45"/>
      <c r="H19" s="45">
        <f t="shared" si="2"/>
        <v>0.10525310003300321</v>
      </c>
      <c r="I19" s="70"/>
      <c r="J19" s="70">
        <v>-2192.9300000000003</v>
      </c>
      <c r="K19" s="70"/>
      <c r="L19" s="70">
        <v>-11442.970000000001</v>
      </c>
      <c r="M19" s="70">
        <v>-13635.900000000001</v>
      </c>
      <c r="N19" s="46" t="e">
        <f t="shared" si="0"/>
        <v>#REF!</v>
      </c>
    </row>
    <row r="20" spans="1:14" ht="39.950000000000003" customHeight="1" x14ac:dyDescent="0.25">
      <c r="A20" s="98"/>
      <c r="B20" s="44"/>
      <c r="C20" s="44" t="s">
        <v>71</v>
      </c>
      <c r="D20" s="44" t="s">
        <v>72</v>
      </c>
      <c r="E20" s="70">
        <v>-9735.0910941925522</v>
      </c>
      <c r="F20" s="45">
        <f t="shared" si="1"/>
        <v>1.0326757543477835E-3</v>
      </c>
      <c r="G20" s="45"/>
      <c r="H20" s="45">
        <f t="shared" si="2"/>
        <v>0.12681636913946606</v>
      </c>
      <c r="I20" s="70">
        <v>-1165.3399999999997</v>
      </c>
      <c r="J20" s="70">
        <v>-371.64</v>
      </c>
      <c r="K20" s="70">
        <v>-4380.3799999999992</v>
      </c>
      <c r="L20" s="70">
        <v>-5052.3000000000029</v>
      </c>
      <c r="M20" s="70">
        <v>-10969.660000000003</v>
      </c>
      <c r="N20" s="46" t="e">
        <f t="shared" si="0"/>
        <v>#REF!</v>
      </c>
    </row>
    <row r="21" spans="1:14" ht="39.950000000000003" customHeight="1" x14ac:dyDescent="0.25">
      <c r="A21" s="98"/>
      <c r="B21" s="44"/>
      <c r="C21" s="44" t="s">
        <v>60</v>
      </c>
      <c r="D21" s="44" t="s">
        <v>61</v>
      </c>
      <c r="E21" s="70">
        <v>-23878.773189825857</v>
      </c>
      <c r="F21" s="45">
        <f t="shared" si="1"/>
        <v>2.5330045582637986E-3</v>
      </c>
      <c r="G21" s="45"/>
      <c r="H21" s="45">
        <f t="shared" si="2"/>
        <v>-0.73542191846389104</v>
      </c>
      <c r="I21" s="70">
        <v>-3622.38</v>
      </c>
      <c r="J21" s="70">
        <v>-1127.7000000000003</v>
      </c>
      <c r="K21" s="70">
        <v>-744.42999999999984</v>
      </c>
      <c r="L21" s="70">
        <v>-823.29</v>
      </c>
      <c r="M21" s="70">
        <v>-6317.7999999999984</v>
      </c>
      <c r="N21" s="46" t="e">
        <f t="shared" si="0"/>
        <v>#REF!</v>
      </c>
    </row>
    <row r="22" spans="1:14" ht="39.950000000000003" customHeight="1" x14ac:dyDescent="0.25">
      <c r="A22" s="98"/>
      <c r="B22" s="44"/>
      <c r="C22" s="44" t="s">
        <v>11</v>
      </c>
      <c r="D22" s="44" t="s">
        <v>12</v>
      </c>
      <c r="E22" s="70">
        <v>-76629.474196589872</v>
      </c>
      <c r="F22" s="45">
        <f t="shared" si="1"/>
        <v>8.1286758701666715E-3</v>
      </c>
      <c r="G22" s="45"/>
      <c r="H22" s="45">
        <f t="shared" si="2"/>
        <v>-0.24960296801098314</v>
      </c>
      <c r="I22" s="70">
        <v>-13021.069999999998</v>
      </c>
      <c r="J22" s="70">
        <v>-9463.6400000000012</v>
      </c>
      <c r="K22" s="70">
        <v>-10627.68</v>
      </c>
      <c r="L22" s="70">
        <v>-24390.14000000001</v>
      </c>
      <c r="M22" s="70">
        <v>-57502.529999999992</v>
      </c>
      <c r="N22" s="46" t="e">
        <f t="shared" si="0"/>
        <v>#REF!</v>
      </c>
    </row>
    <row r="23" spans="1:14" ht="39.950000000000003" customHeight="1" x14ac:dyDescent="0.25">
      <c r="A23" s="98"/>
      <c r="B23" s="44"/>
      <c r="C23" s="44" t="s">
        <v>37</v>
      </c>
      <c r="D23" s="44" t="s">
        <v>38</v>
      </c>
      <c r="E23" s="70">
        <v>-86514.617138775488</v>
      </c>
      <c r="F23" s="45">
        <f t="shared" si="1"/>
        <v>9.1772687745255068E-3</v>
      </c>
      <c r="G23" s="45"/>
      <c r="H23" s="45">
        <f t="shared" si="2"/>
        <v>-0.81779737897106164</v>
      </c>
      <c r="I23" s="70">
        <v>-13715.07</v>
      </c>
      <c r="J23" s="70">
        <v>-1294.97</v>
      </c>
      <c r="K23" s="70">
        <v>-546</v>
      </c>
      <c r="L23" s="70">
        <v>-207.15</v>
      </c>
      <c r="M23" s="70">
        <v>-15763.19</v>
      </c>
      <c r="N23" s="46" t="e">
        <f t="shared" si="0"/>
        <v>#REF!</v>
      </c>
    </row>
    <row r="24" spans="1:14" ht="39.950000000000003" customHeight="1" x14ac:dyDescent="0.25">
      <c r="A24" s="98"/>
      <c r="B24" s="44"/>
      <c r="C24" s="44" t="s">
        <v>39</v>
      </c>
      <c r="D24" s="44" t="s">
        <v>40</v>
      </c>
      <c r="E24" s="70">
        <v>-30451.819904811844</v>
      </c>
      <c r="F24" s="45">
        <f t="shared" si="1"/>
        <v>3.2302580209263758E-3</v>
      </c>
      <c r="G24" s="45"/>
      <c r="H24" s="45">
        <f t="shared" si="2"/>
        <v>2.8150373208161109E-2</v>
      </c>
      <c r="I24" s="70">
        <v>-2364.1600000000003</v>
      </c>
      <c r="J24" s="70">
        <v>-2232.9699999999998</v>
      </c>
      <c r="K24" s="70">
        <v>-17150.64</v>
      </c>
      <c r="L24" s="70">
        <v>-9561.2800000000007</v>
      </c>
      <c r="M24" s="70">
        <v>-31309.050000000007</v>
      </c>
      <c r="N24" s="46" t="e">
        <f t="shared" si="0"/>
        <v>#REF!</v>
      </c>
    </row>
    <row r="25" spans="1:14" ht="39.950000000000003" customHeight="1" x14ac:dyDescent="0.25">
      <c r="A25" s="98"/>
      <c r="B25" s="44"/>
      <c r="C25" s="44" t="s">
        <v>58</v>
      </c>
      <c r="D25" s="44" t="s">
        <v>59</v>
      </c>
      <c r="E25" s="70">
        <v>-28659.804267831634</v>
      </c>
      <c r="F25" s="45">
        <f t="shared" si="1"/>
        <v>3.0401651823677807E-3</v>
      </c>
      <c r="G25" s="45"/>
      <c r="H25" s="45">
        <f t="shared" si="2"/>
        <v>-0.66648132308674735</v>
      </c>
      <c r="I25" s="70">
        <v>-3992.0399999999995</v>
      </c>
      <c r="J25" s="70">
        <v>-1001</v>
      </c>
      <c r="K25" s="70">
        <v>-1017</v>
      </c>
      <c r="L25" s="70">
        <v>-3548.54</v>
      </c>
      <c r="M25" s="70">
        <v>-9558.5799999999981</v>
      </c>
      <c r="N25" s="46" t="e">
        <f t="shared" si="0"/>
        <v>#REF!</v>
      </c>
    </row>
    <row r="26" spans="1:14" ht="39.950000000000003" customHeight="1" x14ac:dyDescent="0.25">
      <c r="A26" s="98"/>
      <c r="B26" s="44"/>
      <c r="C26" s="44" t="s">
        <v>22</v>
      </c>
      <c r="D26" s="44" t="s">
        <v>23</v>
      </c>
      <c r="E26" s="70">
        <v>-6675.6145505673621</v>
      </c>
      <c r="F26" s="45">
        <f t="shared" si="1"/>
        <v>7.0813361940235352E-4</v>
      </c>
      <c r="G26" s="45"/>
      <c r="H26" s="45">
        <f t="shared" si="2"/>
        <v>1.8244829522445438E-2</v>
      </c>
      <c r="I26" s="70">
        <v>-1568.6900000000041</v>
      </c>
      <c r="J26" s="70">
        <v>-1224.21</v>
      </c>
      <c r="K26" s="70">
        <v>-1909.1100000000072</v>
      </c>
      <c r="L26" s="70">
        <v>-2095.3999999999951</v>
      </c>
      <c r="M26" s="70">
        <v>-6797.4100000000199</v>
      </c>
      <c r="N26" s="46" t="e">
        <f t="shared" si="0"/>
        <v>#REF!</v>
      </c>
    </row>
    <row r="27" spans="1:14" ht="39.950000000000003" customHeight="1" x14ac:dyDescent="0.25">
      <c r="A27" s="98"/>
      <c r="B27" s="44"/>
      <c r="C27" s="44" t="s">
        <v>62</v>
      </c>
      <c r="D27" s="44" t="s">
        <v>63</v>
      </c>
      <c r="E27" s="70">
        <v>-6228.7456779939657</v>
      </c>
      <c r="F27" s="45">
        <f t="shared" si="1"/>
        <v>6.6073081180514828E-4</v>
      </c>
      <c r="G27" s="45"/>
      <c r="H27" s="45">
        <f t="shared" si="2"/>
        <v>-5.2772371033750244E-2</v>
      </c>
      <c r="I27" s="70">
        <v>-2283.75</v>
      </c>
      <c r="J27" s="70">
        <v>-237.04999999999998</v>
      </c>
      <c r="K27" s="70">
        <v>-91.19</v>
      </c>
      <c r="L27" s="70">
        <v>-3288.0499999999997</v>
      </c>
      <c r="M27" s="70">
        <v>-5900.04</v>
      </c>
      <c r="N27" s="46" t="e">
        <f t="shared" si="0"/>
        <v>#REF!</v>
      </c>
    </row>
    <row r="28" spans="1:14" ht="39.950000000000003" customHeight="1" x14ac:dyDescent="0.25">
      <c r="A28" s="98"/>
      <c r="B28" s="44"/>
      <c r="C28" s="44" t="s">
        <v>94</v>
      </c>
      <c r="D28" s="44" t="s">
        <v>95</v>
      </c>
      <c r="E28" s="70">
        <v>0</v>
      </c>
      <c r="F28" s="45">
        <f t="shared" si="1"/>
        <v>0</v>
      </c>
      <c r="G28" s="45"/>
      <c r="H28" s="45" t="e">
        <f t="shared" si="2"/>
        <v>#DIV/0!</v>
      </c>
      <c r="I28" s="70">
        <v>0</v>
      </c>
      <c r="J28" s="70">
        <v>0</v>
      </c>
      <c r="K28" s="70">
        <v>0</v>
      </c>
      <c r="L28" s="70">
        <v>0</v>
      </c>
      <c r="M28" s="70">
        <v>0</v>
      </c>
      <c r="N28" s="46" t="e">
        <f t="shared" si="0"/>
        <v>#REF!</v>
      </c>
    </row>
    <row r="29" spans="1:14" ht="39.950000000000003" customHeight="1" x14ac:dyDescent="0.25">
      <c r="A29" s="98"/>
      <c r="B29" s="44"/>
      <c r="C29" s="44" t="s">
        <v>45</v>
      </c>
      <c r="D29" s="44" t="s">
        <v>46</v>
      </c>
      <c r="E29" s="70">
        <v>-13467.999699937973</v>
      </c>
      <c r="F29" s="45">
        <f t="shared" si="1"/>
        <v>1.4286539915364532E-3</v>
      </c>
      <c r="G29" s="45"/>
      <c r="H29" s="45">
        <f t="shared" si="2"/>
        <v>2.573658358959037E-2</v>
      </c>
      <c r="I29" s="70">
        <v>-2548.4</v>
      </c>
      <c r="J29" s="70">
        <v>-3264.93</v>
      </c>
      <c r="K29" s="70">
        <v>-4668.59</v>
      </c>
      <c r="L29" s="70">
        <v>-3332.7</v>
      </c>
      <c r="M29" s="70">
        <v>-13814.620000000004</v>
      </c>
      <c r="N29" s="46" t="e">
        <f t="shared" si="0"/>
        <v>#REF!</v>
      </c>
    </row>
    <row r="30" spans="1:14" ht="39.950000000000003" customHeight="1" x14ac:dyDescent="0.25">
      <c r="A30" s="98"/>
      <c r="B30" s="44"/>
      <c r="C30" s="44" t="s">
        <v>67</v>
      </c>
      <c r="D30" s="44" t="s">
        <v>68</v>
      </c>
      <c r="E30" s="70">
        <v>-1886.2236807277436</v>
      </c>
      <c r="F30" s="45">
        <f t="shared" si="1"/>
        <v>2.0008620808141853E-4</v>
      </c>
      <c r="G30" s="45"/>
      <c r="H30" s="45">
        <f t="shared" si="2"/>
        <v>1.2216718212249313</v>
      </c>
      <c r="I30" s="70">
        <v>-1400.9099999999999</v>
      </c>
      <c r="J30" s="70"/>
      <c r="K30" s="70">
        <v>-937.22</v>
      </c>
      <c r="L30" s="70">
        <v>-1852.44</v>
      </c>
      <c r="M30" s="70">
        <v>-4190.57</v>
      </c>
      <c r="N30" s="46" t="e">
        <f t="shared" si="0"/>
        <v>#REF!</v>
      </c>
    </row>
    <row r="31" spans="1:14" ht="39.950000000000003" customHeight="1" x14ac:dyDescent="0.25">
      <c r="A31" s="98"/>
      <c r="B31" s="44"/>
      <c r="C31" s="44" t="s">
        <v>101</v>
      </c>
      <c r="D31" s="44" t="s">
        <v>102</v>
      </c>
      <c r="E31" s="70">
        <v>-806118.45109985711</v>
      </c>
      <c r="F31" s="45">
        <f t="shared" si="1"/>
        <v>8.5511164870333195E-2</v>
      </c>
      <c r="G31" s="45"/>
      <c r="H31" s="45">
        <f t="shared" si="2"/>
        <v>-7.5471565024779211E-2</v>
      </c>
      <c r="I31" s="70">
        <v>-193345.28000000003</v>
      </c>
      <c r="J31" s="70">
        <v>-185300.75</v>
      </c>
      <c r="K31" s="70">
        <v>-102881.66999999998</v>
      </c>
      <c r="L31" s="70">
        <v>-263751.73</v>
      </c>
      <c r="M31" s="70">
        <v>-745279.42999999993</v>
      </c>
      <c r="N31" s="46" t="e">
        <f t="shared" si="0"/>
        <v>#REF!</v>
      </c>
    </row>
    <row r="32" spans="1:14" ht="39.950000000000003" customHeight="1" x14ac:dyDescent="0.25">
      <c r="A32" s="98"/>
      <c r="B32" s="44"/>
      <c r="C32" s="44" t="s">
        <v>5</v>
      </c>
      <c r="D32" s="44" t="s">
        <v>6</v>
      </c>
      <c r="E32" s="70">
        <v>-1582834.2904544142</v>
      </c>
      <c r="F32" s="45">
        <f t="shared" si="1"/>
        <v>0.1679033692738264</v>
      </c>
      <c r="G32" s="45"/>
      <c r="H32" s="45">
        <f t="shared" si="2"/>
        <v>-4.695694356803206E-2</v>
      </c>
      <c r="I32" s="70">
        <v>-469511.31000000006</v>
      </c>
      <c r="J32" s="70">
        <v>-348017.41000000003</v>
      </c>
      <c r="K32" s="70">
        <v>-354043.45999999996</v>
      </c>
      <c r="L32" s="70">
        <v>-336937.05</v>
      </c>
      <c r="M32" s="70">
        <v>-1508509.2300000002</v>
      </c>
      <c r="N32" s="46" t="e">
        <f t="shared" si="0"/>
        <v>#REF!</v>
      </c>
    </row>
    <row r="33" spans="1:14" ht="39.950000000000003" customHeight="1" x14ac:dyDescent="0.25">
      <c r="A33" s="98"/>
      <c r="B33" s="44"/>
      <c r="C33" s="44" t="s">
        <v>78</v>
      </c>
      <c r="D33" s="44" t="s">
        <v>79</v>
      </c>
      <c r="E33" s="70">
        <v>-24072.094609719297</v>
      </c>
      <c r="F33" s="45">
        <f t="shared" si="1"/>
        <v>2.5535116435276579E-3</v>
      </c>
      <c r="G33" s="45"/>
      <c r="H33" s="45">
        <f t="shared" si="2"/>
        <v>0.24257903123739805</v>
      </c>
      <c r="I33" s="70">
        <v>-934.46</v>
      </c>
      <c r="J33" s="70">
        <v>-3063.1499999999996</v>
      </c>
      <c r="K33" s="70">
        <v>-3874.72</v>
      </c>
      <c r="L33" s="70">
        <v>-22039.15</v>
      </c>
      <c r="M33" s="70">
        <v>-29911.479999999996</v>
      </c>
      <c r="N33" s="46" t="e">
        <f t="shared" si="0"/>
        <v>#REF!</v>
      </c>
    </row>
    <row r="34" spans="1:14" ht="39.950000000000003" customHeight="1" x14ac:dyDescent="0.25">
      <c r="A34" s="98"/>
      <c r="B34" s="132" t="s">
        <v>189</v>
      </c>
      <c r="C34" s="132"/>
      <c r="D34" s="132"/>
      <c r="E34" s="71">
        <v>-3255961.3995514903</v>
      </c>
      <c r="F34" s="49">
        <f t="shared" si="1"/>
        <v>0.34538479012434758</v>
      </c>
      <c r="G34" s="93"/>
      <c r="H34" s="49">
        <f t="shared" si="2"/>
        <v>-8.1471767321329727E-2</v>
      </c>
      <c r="I34" s="71">
        <f>SUM(I16:I33)</f>
        <v>-823752.71000000008</v>
      </c>
      <c r="J34" s="71">
        <f t="shared" ref="J34:L34" si="8">SUM(J16:J33)</f>
        <v>-611072.38</v>
      </c>
      <c r="K34" s="71">
        <f t="shared" si="8"/>
        <v>-624130.77</v>
      </c>
      <c r="L34" s="71">
        <f t="shared" si="8"/>
        <v>-931736.61</v>
      </c>
      <c r="M34" s="71">
        <f>SUM(M16:M33)</f>
        <v>-2990692.47</v>
      </c>
      <c r="N34" s="50" t="e">
        <f t="shared" si="0"/>
        <v>#REF!</v>
      </c>
    </row>
    <row r="35" spans="1:14" ht="39.950000000000003" customHeight="1" x14ac:dyDescent="0.25">
      <c r="A35" s="98"/>
      <c r="B35" s="44" t="s">
        <v>19</v>
      </c>
      <c r="C35" s="44" t="s">
        <v>20</v>
      </c>
      <c r="D35" s="44" t="s">
        <v>21</v>
      </c>
      <c r="E35" s="70">
        <v>-320554.0958441291</v>
      </c>
      <c r="F35" s="45">
        <f t="shared" si="1"/>
        <v>3.4003630734650445E-2</v>
      </c>
      <c r="G35" s="45"/>
      <c r="H35" s="45" t="e">
        <f t="shared" si="2"/>
        <v>#REF!</v>
      </c>
      <c r="I35" s="70">
        <v>-36264.849999999977</v>
      </c>
      <c r="J35" s="70">
        <v>-10778.39</v>
      </c>
      <c r="K35" s="70">
        <v>-15666.180000000004</v>
      </c>
      <c r="L35" s="70">
        <v>-23714.699999999972</v>
      </c>
      <c r="M35" s="70" t="e">
        <f>GETPIVOTDATA("IMPMONED_P",[1]PTTO!$A$5,"INGDES_PTTO2","DESPESES","CAPITOL","2-DESPESES CORRENTS DE BENS I SERVEIS","ARTICLE","23-INDEMNITZACIONS PER RAO DEL SERVEI")</f>
        <v>#REF!</v>
      </c>
      <c r="N35" s="46" t="e">
        <f t="shared" si="0"/>
        <v>#REF!</v>
      </c>
    </row>
    <row r="36" spans="1:14" ht="39.950000000000003" customHeight="1" x14ac:dyDescent="0.25">
      <c r="A36" s="98"/>
      <c r="B36" s="132" t="s">
        <v>190</v>
      </c>
      <c r="C36" s="132"/>
      <c r="D36" s="132"/>
      <c r="E36" s="71">
        <v>-320554.0958441291</v>
      </c>
      <c r="F36" s="49">
        <f t="shared" si="1"/>
        <v>3.4003630734650445E-2</v>
      </c>
      <c r="G36" s="93"/>
      <c r="H36" s="49" t="e">
        <f t="shared" si="2"/>
        <v>#REF!</v>
      </c>
      <c r="I36" s="71">
        <f>SUM(I35)</f>
        <v>-36264.849999999977</v>
      </c>
      <c r="J36" s="71">
        <f t="shared" ref="J36:L36" si="9">SUM(J35)</f>
        <v>-10778.39</v>
      </c>
      <c r="K36" s="71">
        <f t="shared" si="9"/>
        <v>-15666.180000000004</v>
      </c>
      <c r="L36" s="71">
        <f t="shared" si="9"/>
        <v>-23714.699999999972</v>
      </c>
      <c r="M36" s="71" t="e">
        <f>SUM(M35)</f>
        <v>#REF!</v>
      </c>
      <c r="N36" s="50" t="e">
        <f t="shared" si="0"/>
        <v>#REF!</v>
      </c>
    </row>
    <row r="37" spans="1:14" ht="39.950000000000003" customHeight="1" x14ac:dyDescent="0.25">
      <c r="A37" s="98"/>
      <c r="B37" s="44" t="s">
        <v>13</v>
      </c>
      <c r="C37" s="44" t="s">
        <v>14</v>
      </c>
      <c r="D37" s="44" t="s">
        <v>15</v>
      </c>
      <c r="E37" s="70">
        <v>-963073.98692528927</v>
      </c>
      <c r="F37" s="45">
        <f t="shared" si="1"/>
        <v>0.10216064198249701</v>
      </c>
      <c r="G37" s="45"/>
      <c r="H37" s="45" t="e">
        <f t="shared" si="2"/>
        <v>#REF!</v>
      </c>
      <c r="I37" s="70">
        <v>-99334.47</v>
      </c>
      <c r="J37" s="70">
        <v>-230603.76</v>
      </c>
      <c r="K37" s="70">
        <v>-214878.38000000006</v>
      </c>
      <c r="L37" s="70">
        <v>-433371.98</v>
      </c>
      <c r="M37" s="70" t="e">
        <f>GETPIVOTDATA("IMPMONED_P",[1]PTTO!$A$5,"INGDES_PTTO2","DESPESES","CAPITOL","2-DESPESES CORRENTS DE BENS I SERVEIS","ARTICLE","25-PRESTACIO DE SERVEIS AMB MITJANS ALIENS")</f>
        <v>#REF!</v>
      </c>
      <c r="N37" s="46" t="e">
        <f t="shared" si="0"/>
        <v>#REF!</v>
      </c>
    </row>
    <row r="38" spans="1:14" ht="39.950000000000003" customHeight="1" x14ac:dyDescent="0.25">
      <c r="A38" s="98"/>
      <c r="B38" s="132" t="s">
        <v>191</v>
      </c>
      <c r="C38" s="132"/>
      <c r="D38" s="132"/>
      <c r="E38" s="71">
        <v>-963073.98692528927</v>
      </c>
      <c r="F38" s="49">
        <f t="shared" si="1"/>
        <v>0.10216064198249701</v>
      </c>
      <c r="G38" s="93"/>
      <c r="H38" s="49" t="e">
        <f t="shared" si="2"/>
        <v>#REF!</v>
      </c>
      <c r="I38" s="71">
        <f>SUM(I37)</f>
        <v>-99334.47</v>
      </c>
      <c r="J38" s="71">
        <f t="shared" ref="J38:L38" si="10">SUM(J37)</f>
        <v>-230603.76</v>
      </c>
      <c r="K38" s="71">
        <f t="shared" si="10"/>
        <v>-214878.38000000006</v>
      </c>
      <c r="L38" s="71">
        <f t="shared" si="10"/>
        <v>-433371.98</v>
      </c>
      <c r="M38" s="71" t="e">
        <f>SUM(M37)</f>
        <v>#REF!</v>
      </c>
      <c r="N38" s="50" t="e">
        <f t="shared" si="0"/>
        <v>#REF!</v>
      </c>
    </row>
    <row r="39" spans="1:14" ht="39.950000000000003" customHeight="1" x14ac:dyDescent="0.25">
      <c r="A39" s="133" t="s">
        <v>199</v>
      </c>
      <c r="B39" s="134"/>
      <c r="C39" s="134"/>
      <c r="D39" s="94"/>
      <c r="E39" s="112">
        <v>-5028196.7623240696</v>
      </c>
      <c r="F39" s="95">
        <f t="shared" si="1"/>
        <v>0.53337938333619328</v>
      </c>
      <c r="G39" s="95"/>
      <c r="H39" s="95" t="e">
        <f t="shared" si="2"/>
        <v>#REF!</v>
      </c>
      <c r="I39" s="112">
        <f>I38+I36+I15+I13+I34</f>
        <v>-1080880.8900000001</v>
      </c>
      <c r="J39" s="112">
        <f t="shared" ref="J39:L39" si="11">J38+J36+J15+J13+J34</f>
        <v>-937276.27000000025</v>
      </c>
      <c r="K39" s="112">
        <f t="shared" si="11"/>
        <v>-997793.85000000056</v>
      </c>
      <c r="L39" s="112">
        <f t="shared" si="11"/>
        <v>-1515194.1200000003</v>
      </c>
      <c r="M39" s="112" t="e">
        <f>M38+M36+M34+M15+M13</f>
        <v>#REF!</v>
      </c>
      <c r="N39" s="96" t="e">
        <f t="shared" si="0"/>
        <v>#REF!</v>
      </c>
    </row>
    <row r="40" spans="1:14" ht="39.950000000000003" customHeight="1" x14ac:dyDescent="0.25">
      <c r="A40" s="124" t="s">
        <v>51</v>
      </c>
      <c r="B40" s="44" t="s">
        <v>52</v>
      </c>
      <c r="C40" s="44" t="s">
        <v>53</v>
      </c>
      <c r="D40" s="44" t="s">
        <v>54</v>
      </c>
      <c r="E40" s="70">
        <v>-1863.7795642812398</v>
      </c>
      <c r="F40" s="45">
        <f t="shared" si="1"/>
        <v>1.9770538856388065E-4</v>
      </c>
      <c r="G40" s="45"/>
      <c r="H40" s="45" t="e">
        <f t="shared" si="2"/>
        <v>#REF!</v>
      </c>
      <c r="I40" s="70">
        <v>-501.04999999999995</v>
      </c>
      <c r="J40" s="70">
        <v>-131.9</v>
      </c>
      <c r="K40" s="70">
        <v>-252.63</v>
      </c>
      <c r="L40" s="70">
        <v>-238.63</v>
      </c>
      <c r="M40" s="70" t="e">
        <f>GETPIVOTDATA("IMPMONED_P",[1]PTTO!$A$5,"INGDES_PTTO2","DESPESES","CAPITOL","3-DESPESES FINANCERES")</f>
        <v>#REF!</v>
      </c>
      <c r="N40" s="46" t="e">
        <f t="shared" si="0"/>
        <v>#REF!</v>
      </c>
    </row>
    <row r="41" spans="1:14" ht="39.950000000000003" customHeight="1" x14ac:dyDescent="0.25">
      <c r="A41" s="124"/>
      <c r="B41" s="132" t="s">
        <v>192</v>
      </c>
      <c r="C41" s="132"/>
      <c r="D41" s="132"/>
      <c r="E41" s="71">
        <v>-1863.7795642812398</v>
      </c>
      <c r="F41" s="49">
        <f t="shared" si="1"/>
        <v>1.9770538856388065E-4</v>
      </c>
      <c r="G41" s="93"/>
      <c r="H41" s="49" t="e">
        <f t="shared" si="2"/>
        <v>#REF!</v>
      </c>
      <c r="I41" s="71">
        <f>SUM(I40)</f>
        <v>-501.04999999999995</v>
      </c>
      <c r="J41" s="71">
        <f t="shared" ref="J41:L42" si="12">SUM(J40)</f>
        <v>-131.9</v>
      </c>
      <c r="K41" s="71">
        <f t="shared" si="12"/>
        <v>-252.63</v>
      </c>
      <c r="L41" s="71">
        <f t="shared" si="12"/>
        <v>-238.63</v>
      </c>
      <c r="M41" s="71" t="e">
        <f>SUM(M40)</f>
        <v>#REF!</v>
      </c>
      <c r="N41" s="50" t="e">
        <f t="shared" si="0"/>
        <v>#REF!</v>
      </c>
    </row>
    <row r="42" spans="1:14" ht="39.950000000000003" customHeight="1" x14ac:dyDescent="0.25">
      <c r="A42" s="133" t="s">
        <v>200</v>
      </c>
      <c r="B42" s="134"/>
      <c r="C42" s="134"/>
      <c r="D42" s="94"/>
      <c r="E42" s="112">
        <v>-1863.7795642812398</v>
      </c>
      <c r="F42" s="95">
        <f t="shared" si="1"/>
        <v>1.9770538856388065E-4</v>
      </c>
      <c r="G42" s="95"/>
      <c r="H42" s="95" t="e">
        <f t="shared" si="2"/>
        <v>#REF!</v>
      </c>
      <c r="I42" s="112">
        <f>SUM(I41)</f>
        <v>-501.04999999999995</v>
      </c>
      <c r="J42" s="112">
        <f t="shared" si="12"/>
        <v>-131.9</v>
      </c>
      <c r="K42" s="112">
        <f t="shared" si="12"/>
        <v>-252.63</v>
      </c>
      <c r="L42" s="112">
        <f t="shared" si="12"/>
        <v>-238.63</v>
      </c>
      <c r="M42" s="112" t="e">
        <f>SUM(M41)</f>
        <v>#REF!</v>
      </c>
      <c r="N42" s="96" t="e">
        <f t="shared" si="0"/>
        <v>#REF!</v>
      </c>
    </row>
    <row r="43" spans="1:14" ht="39.950000000000003" customHeight="1" x14ac:dyDescent="0.25">
      <c r="A43" s="124" t="s">
        <v>41</v>
      </c>
      <c r="B43" s="44" t="s">
        <v>103</v>
      </c>
      <c r="C43" s="44" t="s">
        <v>104</v>
      </c>
      <c r="D43" s="44" t="s">
        <v>105</v>
      </c>
      <c r="E43" s="70">
        <v>-417854.69011690636</v>
      </c>
      <c r="F43" s="45">
        <f t="shared" si="1"/>
        <v>4.4325050803238092E-2</v>
      </c>
      <c r="G43" s="45"/>
      <c r="H43" s="45" t="e">
        <f t="shared" si="2"/>
        <v>#REF!</v>
      </c>
      <c r="I43" s="70">
        <v>-10800</v>
      </c>
      <c r="J43" s="70">
        <v>0</v>
      </c>
      <c r="K43" s="70">
        <v>0</v>
      </c>
      <c r="L43" s="70">
        <v>-337880.20000000007</v>
      </c>
      <c r="M43" s="70" t="e">
        <f>GETPIVOTDATA("IMPMONED_P",[1]PTTO!$A$5,"INGDES_PTTO2","DESPESES","CAPITOL","4-TRANSFERENCIES CORRENTS","ARTICLE","44-A ALTRES ENTITATS DEL SECTOR PUBLIC, A UNIVERSITATS PUBLIQUES I A ALTRES ENTITATS PARTICIPADES")</f>
        <v>#REF!</v>
      </c>
      <c r="N43" s="46" t="e">
        <f t="shared" si="0"/>
        <v>#REF!</v>
      </c>
    </row>
    <row r="44" spans="1:14" ht="39.950000000000003" customHeight="1" x14ac:dyDescent="0.25">
      <c r="A44" s="124"/>
      <c r="B44" s="132" t="s">
        <v>193</v>
      </c>
      <c r="C44" s="132"/>
      <c r="D44" s="132"/>
      <c r="E44" s="71">
        <v>-417854.69011690636</v>
      </c>
      <c r="F44" s="49">
        <f t="shared" si="1"/>
        <v>4.4325050803238092E-2</v>
      </c>
      <c r="G44" s="93"/>
      <c r="H44" s="49" t="e">
        <f t="shared" si="2"/>
        <v>#REF!</v>
      </c>
      <c r="I44" s="71">
        <f>SUM(I43)</f>
        <v>-10800</v>
      </c>
      <c r="J44" s="71">
        <f t="shared" ref="J44:L44" si="13">SUM(J43)</f>
        <v>0</v>
      </c>
      <c r="K44" s="71">
        <f t="shared" si="13"/>
        <v>0</v>
      </c>
      <c r="L44" s="71">
        <f t="shared" si="13"/>
        <v>-337880.20000000007</v>
      </c>
      <c r="M44" s="71" t="e">
        <f>SUM(M43)</f>
        <v>#REF!</v>
      </c>
      <c r="N44" s="50" t="e">
        <f t="shared" si="0"/>
        <v>#REF!</v>
      </c>
    </row>
    <row r="45" spans="1:14" ht="39.950000000000003" customHeight="1" x14ac:dyDescent="0.25">
      <c r="A45" s="124"/>
      <c r="B45" s="44" t="s">
        <v>42</v>
      </c>
      <c r="C45" s="44" t="s">
        <v>43</v>
      </c>
      <c r="D45" s="44" t="s">
        <v>44</v>
      </c>
      <c r="E45" s="70">
        <v>-7942.2069074114179</v>
      </c>
      <c r="F45" s="45">
        <f t="shared" si="1"/>
        <v>8.4249078205236145E-4</v>
      </c>
      <c r="G45" s="45"/>
      <c r="H45" s="45" t="e">
        <f t="shared" si="2"/>
        <v>#REF!</v>
      </c>
      <c r="I45" s="70">
        <v>-766.68000000000006</v>
      </c>
      <c r="J45" s="70">
        <v>-6600</v>
      </c>
      <c r="K45" s="70">
        <v>-1000</v>
      </c>
      <c r="L45" s="70">
        <v>-21061.84</v>
      </c>
      <c r="M45" s="70" t="e">
        <f>GETPIVOTDATA("IMPMONED_P",[1]PTTO!$A$5,"INGDES_PTTO2","DESPESES","CAPITOL","4-TRANSFERENCIES CORRENTS","ARTICLE","48-A FAMILIES, INSTITUCIONS SENSE FI DE LUCRE I ALTRES ENS CORPORATIUS")</f>
        <v>#REF!</v>
      </c>
      <c r="N45" s="46" t="e">
        <f t="shared" si="0"/>
        <v>#REF!</v>
      </c>
    </row>
    <row r="46" spans="1:14" ht="39.950000000000003" customHeight="1" x14ac:dyDescent="0.25">
      <c r="A46" s="124"/>
      <c r="B46" s="44"/>
      <c r="C46" s="44" t="s">
        <v>49</v>
      </c>
      <c r="D46" s="44" t="s">
        <v>50</v>
      </c>
      <c r="E46" s="70">
        <v>0</v>
      </c>
      <c r="F46" s="45">
        <f t="shared" si="1"/>
        <v>0</v>
      </c>
      <c r="G46" s="45"/>
      <c r="H46" s="45">
        <v>0</v>
      </c>
      <c r="I46" s="70">
        <v>0</v>
      </c>
      <c r="J46" s="70">
        <v>0</v>
      </c>
      <c r="K46" s="70">
        <v>0</v>
      </c>
      <c r="L46" s="70">
        <v>0</v>
      </c>
      <c r="M46" s="70">
        <v>0</v>
      </c>
      <c r="N46" s="46" t="e">
        <f t="shared" si="0"/>
        <v>#REF!</v>
      </c>
    </row>
    <row r="47" spans="1:14" ht="39.950000000000003" customHeight="1" x14ac:dyDescent="0.25">
      <c r="A47" s="124"/>
      <c r="B47" s="132" t="s">
        <v>194</v>
      </c>
      <c r="C47" s="132"/>
      <c r="D47" s="132"/>
      <c r="E47" s="71">
        <v>-7942.2069074114179</v>
      </c>
      <c r="F47" s="49">
        <f t="shared" si="1"/>
        <v>8.4249078205236145E-4</v>
      </c>
      <c r="G47" s="93"/>
      <c r="H47" s="49" t="e">
        <f t="shared" si="2"/>
        <v>#REF!</v>
      </c>
      <c r="I47" s="71">
        <f>SUM(I45:I46)</f>
        <v>-766.68000000000006</v>
      </c>
      <c r="J47" s="71">
        <f t="shared" ref="J47:L47" si="14">SUM(J45:J46)</f>
        <v>-6600</v>
      </c>
      <c r="K47" s="71">
        <f t="shared" si="14"/>
        <v>-1000</v>
      </c>
      <c r="L47" s="71">
        <f t="shared" si="14"/>
        <v>-21061.84</v>
      </c>
      <c r="M47" s="71" t="e">
        <f>SUM(M45:M46)</f>
        <v>#REF!</v>
      </c>
      <c r="N47" s="50" t="e">
        <f t="shared" si="0"/>
        <v>#REF!</v>
      </c>
    </row>
    <row r="48" spans="1:14" ht="39.950000000000003" customHeight="1" x14ac:dyDescent="0.25">
      <c r="A48" s="133" t="s">
        <v>173</v>
      </c>
      <c r="B48" s="134"/>
      <c r="C48" s="134"/>
      <c r="D48" s="94"/>
      <c r="E48" s="112">
        <v>-425796.8970243177</v>
      </c>
      <c r="F48" s="95">
        <f t="shared" si="1"/>
        <v>4.5167541585290447E-2</v>
      </c>
      <c r="G48" s="95"/>
      <c r="H48" s="95" t="e">
        <f t="shared" si="2"/>
        <v>#REF!</v>
      </c>
      <c r="I48" s="112">
        <f>I44+I47</f>
        <v>-11566.68</v>
      </c>
      <c r="J48" s="112">
        <f t="shared" ref="J48:L48" si="15">J44+J47</f>
        <v>-6600</v>
      </c>
      <c r="K48" s="112">
        <f t="shared" si="15"/>
        <v>-1000</v>
      </c>
      <c r="L48" s="112">
        <f t="shared" si="15"/>
        <v>-358942.0400000001</v>
      </c>
      <c r="M48" s="112" t="e">
        <f>M47+M44</f>
        <v>#REF!</v>
      </c>
      <c r="N48" s="96" t="e">
        <f t="shared" si="0"/>
        <v>#REF!</v>
      </c>
    </row>
    <row r="49" spans="1:14" ht="39.950000000000003" customHeight="1" x14ac:dyDescent="0.25">
      <c r="A49" s="124" t="s">
        <v>111</v>
      </c>
      <c r="B49" s="44" t="s">
        <v>201</v>
      </c>
      <c r="C49" s="44" t="s">
        <v>202</v>
      </c>
      <c r="D49" s="44" t="s">
        <v>203</v>
      </c>
      <c r="E49" s="70">
        <v>-571.1</v>
      </c>
      <c r="F49" s="45">
        <f t="shared" si="1"/>
        <v>6.058095580223588E-5</v>
      </c>
      <c r="G49" s="45"/>
      <c r="H49" s="45">
        <f t="shared" si="2"/>
        <v>-1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46" t="e">
        <f t="shared" si="0"/>
        <v>#REF!</v>
      </c>
    </row>
    <row r="50" spans="1:14" ht="39.950000000000003" customHeight="1" x14ac:dyDescent="0.25">
      <c r="A50" s="124"/>
      <c r="B50" s="132" t="s">
        <v>204</v>
      </c>
      <c r="C50" s="132"/>
      <c r="D50" s="132"/>
      <c r="E50" s="71">
        <v>-571.1</v>
      </c>
      <c r="F50" s="49">
        <f t="shared" si="1"/>
        <v>6.058095580223588E-5</v>
      </c>
      <c r="G50" s="93"/>
      <c r="H50" s="49">
        <f t="shared" si="2"/>
        <v>-1</v>
      </c>
      <c r="I50" s="71">
        <f>SUM(I49)</f>
        <v>0</v>
      </c>
      <c r="J50" s="71">
        <f t="shared" ref="J50:L50" si="16">SUM(J49)</f>
        <v>0</v>
      </c>
      <c r="K50" s="71">
        <f t="shared" si="16"/>
        <v>0</v>
      </c>
      <c r="L50" s="71">
        <f t="shared" si="16"/>
        <v>0</v>
      </c>
      <c r="M50" s="71">
        <f>SUM(M49)</f>
        <v>0</v>
      </c>
      <c r="N50" s="50" t="e">
        <f t="shared" si="0"/>
        <v>#REF!</v>
      </c>
    </row>
    <row r="51" spans="1:14" ht="39.950000000000003" customHeight="1" x14ac:dyDescent="0.25">
      <c r="A51" s="124"/>
      <c r="B51" s="44" t="s">
        <v>205</v>
      </c>
      <c r="C51" s="44" t="s">
        <v>206</v>
      </c>
      <c r="D51" s="44" t="s">
        <v>207</v>
      </c>
      <c r="E51" s="70">
        <v>-4587</v>
      </c>
      <c r="F51" s="45">
        <f t="shared" si="1"/>
        <v>4.865782599629767E-4</v>
      </c>
      <c r="G51" s="45"/>
      <c r="H51" s="45" t="e">
        <f t="shared" si="2"/>
        <v>#REF!</v>
      </c>
      <c r="I51" s="70">
        <f>SUM(I50)</f>
        <v>0</v>
      </c>
      <c r="J51" s="70">
        <v>-2512.3500000000004</v>
      </c>
      <c r="K51" s="70">
        <v>-7867.14</v>
      </c>
      <c r="L51" s="70">
        <v>-18756.54</v>
      </c>
      <c r="M51" s="70" t="e">
        <f>GETPIVOTDATA("IMPMONED_P",[1]PTTO!$A$5,"INGDES_PTTO2","DESPESES","CAPITOL","6-INVERSIONS REALS","ARTICLE","65-INVERSIONS EN EQUIPS DE PROCÉS DE DADES I TELECOMUNICACIONS")</f>
        <v>#REF!</v>
      </c>
      <c r="N51" s="46" t="e">
        <f t="shared" si="0"/>
        <v>#REF!</v>
      </c>
    </row>
    <row r="52" spans="1:14" ht="39.950000000000003" customHeight="1" x14ac:dyDescent="0.25">
      <c r="A52" s="124"/>
      <c r="B52" s="132" t="s">
        <v>208</v>
      </c>
      <c r="C52" s="132"/>
      <c r="D52" s="132"/>
      <c r="E52" s="71">
        <v>-4587</v>
      </c>
      <c r="F52" s="49">
        <f t="shared" si="1"/>
        <v>4.865782599629767E-4</v>
      </c>
      <c r="G52" s="93"/>
      <c r="H52" s="49" t="e">
        <f t="shared" si="2"/>
        <v>#REF!</v>
      </c>
      <c r="I52" s="71">
        <f>SUM(I51)</f>
        <v>0</v>
      </c>
      <c r="J52" s="71">
        <f t="shared" ref="J52:L52" si="17">SUM(J51)</f>
        <v>-2512.3500000000004</v>
      </c>
      <c r="K52" s="71">
        <f t="shared" si="17"/>
        <v>-7867.14</v>
      </c>
      <c r="L52" s="71">
        <f t="shared" si="17"/>
        <v>-18756.54</v>
      </c>
      <c r="M52" s="71" t="e">
        <f>SUM(M51)</f>
        <v>#REF!</v>
      </c>
      <c r="N52" s="50" t="e">
        <f t="shared" si="0"/>
        <v>#REF!</v>
      </c>
    </row>
    <row r="53" spans="1:14" ht="39.950000000000003" customHeight="1" x14ac:dyDescent="0.25">
      <c r="A53" s="124"/>
      <c r="B53" s="44" t="s">
        <v>209</v>
      </c>
      <c r="C53" s="44" t="s">
        <v>210</v>
      </c>
      <c r="D53" s="44" t="s">
        <v>211</v>
      </c>
      <c r="E53" s="70">
        <v>-1129</v>
      </c>
      <c r="F53" s="45">
        <f t="shared" si="1"/>
        <v>1.197616863959452E-4</v>
      </c>
      <c r="G53" s="45"/>
      <c r="H53" s="45">
        <f t="shared" si="2"/>
        <v>1.6846767050487157</v>
      </c>
      <c r="I53" s="70">
        <v>0</v>
      </c>
      <c r="J53" s="70">
        <v>0</v>
      </c>
      <c r="K53" s="70">
        <v>-3031</v>
      </c>
      <c r="L53" s="70">
        <v>0</v>
      </c>
      <c r="M53" s="70">
        <f>SUM(I53:L53)</f>
        <v>-3031</v>
      </c>
      <c r="N53" s="46" t="e">
        <f t="shared" si="0"/>
        <v>#REF!</v>
      </c>
    </row>
    <row r="54" spans="1:14" ht="39.950000000000003" customHeight="1" x14ac:dyDescent="0.25">
      <c r="A54" s="124"/>
      <c r="B54" s="132" t="s">
        <v>212</v>
      </c>
      <c r="C54" s="132"/>
      <c r="D54" s="132"/>
      <c r="E54" s="71">
        <v>-1129</v>
      </c>
      <c r="F54" s="49">
        <f t="shared" si="1"/>
        <v>1.197616863959452E-4</v>
      </c>
      <c r="G54" s="93"/>
      <c r="H54" s="49">
        <f t="shared" si="2"/>
        <v>1.6846767050487157</v>
      </c>
      <c r="I54" s="71">
        <f>SUM(I53)</f>
        <v>0</v>
      </c>
      <c r="J54" s="71">
        <f t="shared" ref="J54:L54" si="18">SUM(J53)</f>
        <v>0</v>
      </c>
      <c r="K54" s="71">
        <f t="shared" si="18"/>
        <v>-3031</v>
      </c>
      <c r="L54" s="71">
        <f t="shared" si="18"/>
        <v>0</v>
      </c>
      <c r="M54" s="71">
        <f>SUM(M53)</f>
        <v>-3031</v>
      </c>
      <c r="N54" s="50" t="e">
        <f t="shared" si="0"/>
        <v>#REF!</v>
      </c>
    </row>
    <row r="55" spans="1:14" ht="39.950000000000003" customHeight="1" x14ac:dyDescent="0.25">
      <c r="A55" s="133" t="s">
        <v>213</v>
      </c>
      <c r="B55" s="134"/>
      <c r="C55" s="134"/>
      <c r="D55" s="94"/>
      <c r="E55" s="112">
        <v>-6287.1</v>
      </c>
      <c r="F55" s="95">
        <f t="shared" si="1"/>
        <v>6.6692090216115784E-4</v>
      </c>
      <c r="G55" s="95"/>
      <c r="H55" s="95" t="e">
        <f t="shared" si="2"/>
        <v>#REF!</v>
      </c>
      <c r="I55" s="112">
        <f>I54+I52+I50</f>
        <v>0</v>
      </c>
      <c r="J55" s="112">
        <f t="shared" ref="J55:L55" si="19">J54+J52+J50</f>
        <v>-2512.3500000000004</v>
      </c>
      <c r="K55" s="112">
        <f t="shared" si="19"/>
        <v>-10898.14</v>
      </c>
      <c r="L55" s="112">
        <f t="shared" si="19"/>
        <v>-18756.54</v>
      </c>
      <c r="M55" s="112" t="e">
        <f>M54+M52</f>
        <v>#REF!</v>
      </c>
      <c r="N55" s="96" t="e">
        <f t="shared" si="0"/>
        <v>#REF!</v>
      </c>
    </row>
    <row r="56" spans="1:14" ht="39.950000000000003" customHeight="1" x14ac:dyDescent="0.25">
      <c r="A56" s="99"/>
      <c r="B56" s="100"/>
      <c r="C56" s="101"/>
      <c r="D56" s="101"/>
      <c r="E56" s="113">
        <v>-9427054.9620302003</v>
      </c>
      <c r="F56" s="102">
        <f t="shared" si="1"/>
        <v>1</v>
      </c>
      <c r="G56" s="103"/>
      <c r="H56" s="102" t="e">
        <f t="shared" si="2"/>
        <v>#REF!</v>
      </c>
      <c r="I56" s="113">
        <f>I55+I7+I48+I39+I42</f>
        <v>-2034272.8700000003</v>
      </c>
      <c r="J56" s="113">
        <f t="shared" ref="J56:L56" si="20">J55+J7+J48+J39+J42</f>
        <v>-2066442.45</v>
      </c>
      <c r="K56" s="113">
        <f t="shared" si="20"/>
        <v>-2006855.1800000006</v>
      </c>
      <c r="L56" s="113">
        <f t="shared" si="20"/>
        <v>-3005371.4000000004</v>
      </c>
      <c r="M56" s="113" t="e">
        <f>M55+M48+M42+M39+M7</f>
        <v>#REF!</v>
      </c>
      <c r="N56" s="104" t="e">
        <f t="shared" si="0"/>
        <v>#REF!</v>
      </c>
    </row>
    <row r="57" spans="1:14" ht="39.950000000000003" customHeight="1" x14ac:dyDescent="0.25">
      <c r="A57" s="105"/>
      <c r="B57" s="58"/>
      <c r="C57" s="58"/>
      <c r="D57" s="106"/>
      <c r="E57" s="114"/>
      <c r="F57" s="106"/>
      <c r="G57" s="106"/>
      <c r="H57" s="106"/>
      <c r="I57" s="114"/>
      <c r="J57" s="114"/>
      <c r="K57" s="114"/>
      <c r="L57" s="114"/>
      <c r="M57" s="114"/>
      <c r="N57" s="106"/>
    </row>
    <row r="58" spans="1:14" ht="39.950000000000003" customHeight="1" x14ac:dyDescent="0.25">
      <c r="A58" s="105"/>
      <c r="B58" s="58"/>
      <c r="C58" s="58"/>
      <c r="D58" s="106"/>
      <c r="E58" s="114"/>
      <c r="F58" s="106"/>
      <c r="G58" s="106"/>
      <c r="H58" s="106"/>
      <c r="I58" s="114"/>
      <c r="J58" s="114"/>
      <c r="K58" s="114"/>
      <c r="L58" s="114"/>
      <c r="M58" s="114"/>
      <c r="N58" s="106"/>
    </row>
    <row r="59" spans="1:14" ht="39.950000000000003" customHeight="1" x14ac:dyDescent="0.25">
      <c r="A59" s="105"/>
      <c r="B59" s="58"/>
      <c r="C59" s="58"/>
      <c r="D59" s="106"/>
      <c r="E59" s="114"/>
      <c r="F59" s="106"/>
      <c r="G59" s="106"/>
      <c r="H59" s="106"/>
      <c r="I59" s="114"/>
      <c r="J59" s="114"/>
      <c r="K59" s="114"/>
      <c r="L59" s="114"/>
      <c r="M59" s="114"/>
      <c r="N59" s="106"/>
    </row>
    <row r="60" spans="1:14" ht="39.950000000000003" customHeight="1" x14ac:dyDescent="0.25">
      <c r="A60" s="105"/>
      <c r="B60" s="58"/>
      <c r="C60" s="58"/>
      <c r="D60" s="106"/>
      <c r="E60" s="114"/>
      <c r="F60" s="106"/>
      <c r="G60" s="106"/>
      <c r="H60" s="106"/>
      <c r="I60" s="114"/>
      <c r="J60" s="114"/>
      <c r="K60" s="114"/>
      <c r="L60" s="114"/>
      <c r="M60" s="114"/>
      <c r="N60" s="106"/>
    </row>
    <row r="61" spans="1:14" ht="39.950000000000003" customHeight="1" x14ac:dyDescent="0.25">
      <c r="A61" s="105"/>
      <c r="B61" s="58"/>
      <c r="C61" s="58"/>
      <c r="D61" s="106"/>
      <c r="E61" s="114"/>
      <c r="F61" s="106"/>
      <c r="G61" s="106"/>
      <c r="H61" s="106"/>
      <c r="I61" s="114"/>
      <c r="J61" s="114"/>
      <c r="K61" s="114"/>
      <c r="L61" s="114"/>
      <c r="M61" s="114"/>
      <c r="N61" s="106"/>
    </row>
    <row r="62" spans="1:14" ht="39.950000000000003" customHeight="1" x14ac:dyDescent="0.25">
      <c r="A62" s="105"/>
      <c r="B62" s="58"/>
      <c r="C62" s="58"/>
      <c r="D62" s="106"/>
      <c r="E62" s="114"/>
      <c r="F62" s="106"/>
      <c r="G62" s="106"/>
      <c r="H62" s="106"/>
      <c r="I62" s="114"/>
      <c r="J62" s="114"/>
      <c r="K62" s="114"/>
      <c r="L62" s="114"/>
      <c r="M62" s="114"/>
      <c r="N62" s="106"/>
    </row>
    <row r="63" spans="1:14" ht="39.950000000000003" customHeight="1" x14ac:dyDescent="0.25">
      <c r="A63" s="105"/>
      <c r="B63" s="58"/>
      <c r="C63" s="58"/>
      <c r="D63" s="106"/>
      <c r="E63" s="114"/>
      <c r="F63" s="106"/>
      <c r="G63" s="106"/>
      <c r="H63" s="106"/>
      <c r="I63" s="114"/>
      <c r="J63" s="114"/>
      <c r="K63" s="114"/>
      <c r="L63" s="114"/>
      <c r="M63" s="114"/>
      <c r="N63" s="106"/>
    </row>
    <row r="64" spans="1:14" ht="39.950000000000003" customHeight="1" x14ac:dyDescent="0.25">
      <c r="A64" s="105"/>
      <c r="B64" s="58"/>
      <c r="C64" s="58"/>
      <c r="D64" s="106"/>
      <c r="E64" s="114"/>
      <c r="F64" s="106"/>
      <c r="G64" s="106"/>
      <c r="H64" s="106"/>
      <c r="I64" s="114"/>
      <c r="J64" s="114"/>
      <c r="K64" s="114"/>
      <c r="L64" s="114"/>
      <c r="M64" s="114"/>
      <c r="N64" s="106"/>
    </row>
    <row r="65" spans="1:14" ht="39.950000000000003" customHeight="1" x14ac:dyDescent="0.25">
      <c r="A65" s="105"/>
      <c r="B65" s="58"/>
      <c r="C65" s="58"/>
      <c r="D65" s="106"/>
      <c r="E65" s="114"/>
      <c r="F65" s="106"/>
      <c r="G65" s="106"/>
      <c r="H65" s="106"/>
      <c r="I65" s="114"/>
      <c r="J65" s="114"/>
      <c r="K65" s="114"/>
      <c r="L65" s="114"/>
      <c r="M65" s="114"/>
      <c r="N65" s="106"/>
    </row>
    <row r="66" spans="1:14" ht="39.950000000000003" customHeight="1" x14ac:dyDescent="0.25">
      <c r="A66" s="105"/>
      <c r="B66" s="58"/>
      <c r="C66" s="58"/>
      <c r="D66" s="106"/>
      <c r="E66" s="114"/>
      <c r="F66" s="106"/>
      <c r="G66" s="106"/>
      <c r="H66" s="106"/>
      <c r="I66" s="114"/>
      <c r="J66" s="114"/>
      <c r="K66" s="114"/>
      <c r="L66" s="114"/>
      <c r="M66" s="114"/>
      <c r="N66" s="106"/>
    </row>
    <row r="67" spans="1:14" ht="39.950000000000003" customHeight="1" x14ac:dyDescent="0.25">
      <c r="A67" s="105"/>
      <c r="B67" s="58"/>
      <c r="C67" s="58"/>
      <c r="D67" s="106"/>
      <c r="E67" s="114"/>
      <c r="F67" s="106"/>
      <c r="G67" s="106"/>
      <c r="H67" s="106"/>
      <c r="I67" s="114"/>
      <c r="J67" s="114"/>
      <c r="K67" s="114"/>
      <c r="L67" s="114"/>
      <c r="M67" s="114"/>
      <c r="N67" s="106"/>
    </row>
    <row r="68" spans="1:14" ht="39.950000000000003" customHeight="1" x14ac:dyDescent="0.25">
      <c r="A68" s="105"/>
      <c r="B68" s="58"/>
      <c r="C68" s="58"/>
      <c r="D68" s="106"/>
      <c r="E68" s="114"/>
      <c r="F68" s="106"/>
      <c r="G68" s="106"/>
      <c r="H68" s="106"/>
      <c r="I68" s="114"/>
      <c r="J68" s="114"/>
      <c r="K68" s="114"/>
      <c r="L68" s="114"/>
      <c r="M68" s="114"/>
      <c r="N68" s="106"/>
    </row>
    <row r="69" spans="1:14" ht="39.950000000000003" customHeight="1" x14ac:dyDescent="0.25">
      <c r="A69" s="105"/>
      <c r="B69" s="58"/>
      <c r="C69" s="58"/>
      <c r="D69" s="106"/>
      <c r="E69" s="114"/>
      <c r="F69" s="106"/>
      <c r="G69" s="106"/>
      <c r="H69" s="106"/>
      <c r="I69" s="114"/>
      <c r="J69" s="114"/>
      <c r="K69" s="114"/>
      <c r="L69" s="114"/>
      <c r="M69" s="114"/>
      <c r="N69" s="106"/>
    </row>
    <row r="70" spans="1:14" ht="39.950000000000003" customHeight="1" x14ac:dyDescent="0.25">
      <c r="A70" s="105"/>
      <c r="B70" s="58"/>
      <c r="C70" s="58"/>
      <c r="D70" s="106"/>
      <c r="E70" s="114"/>
      <c r="F70" s="106"/>
      <c r="G70" s="106"/>
      <c r="H70" s="106"/>
      <c r="I70" s="114"/>
      <c r="J70" s="114"/>
      <c r="K70" s="114"/>
      <c r="L70" s="114"/>
      <c r="M70" s="114"/>
      <c r="N70" s="106"/>
    </row>
    <row r="71" spans="1:14" ht="39.950000000000003" customHeight="1" x14ac:dyDescent="0.25">
      <c r="A71" s="105"/>
      <c r="B71" s="58"/>
      <c r="C71" s="58"/>
      <c r="D71" s="106"/>
      <c r="E71" s="114"/>
      <c r="F71" s="106"/>
      <c r="G71" s="106"/>
      <c r="H71" s="106"/>
      <c r="I71" s="114"/>
      <c r="J71" s="114"/>
      <c r="K71" s="114"/>
      <c r="L71" s="114"/>
      <c r="M71" s="114"/>
      <c r="N71" s="106"/>
    </row>
    <row r="72" spans="1:14" ht="39.950000000000003" customHeight="1" x14ac:dyDescent="0.25">
      <c r="A72" s="105"/>
      <c r="B72" s="58"/>
      <c r="C72" s="58"/>
      <c r="D72" s="106"/>
      <c r="E72" s="114"/>
      <c r="F72" s="106"/>
      <c r="G72" s="106"/>
      <c r="H72" s="106"/>
      <c r="I72" s="114"/>
      <c r="J72" s="114"/>
      <c r="K72" s="114"/>
      <c r="L72" s="114"/>
      <c r="M72" s="114"/>
      <c r="N72" s="106"/>
    </row>
    <row r="73" spans="1:14" ht="39.950000000000003" customHeight="1" x14ac:dyDescent="0.25">
      <c r="A73" s="105"/>
      <c r="B73" s="58"/>
      <c r="C73" s="58"/>
      <c r="D73" s="106"/>
      <c r="E73" s="114"/>
      <c r="F73" s="106"/>
      <c r="G73" s="106"/>
      <c r="H73" s="106"/>
      <c r="I73" s="114"/>
      <c r="J73" s="114"/>
      <c r="K73" s="114"/>
      <c r="L73" s="114"/>
      <c r="M73" s="114"/>
      <c r="N73" s="106"/>
    </row>
    <row r="74" spans="1:14" ht="39.950000000000003" customHeight="1" x14ac:dyDescent="0.25">
      <c r="A74" s="105"/>
      <c r="B74" s="58"/>
      <c r="C74" s="58"/>
      <c r="D74" s="106"/>
      <c r="E74" s="114"/>
      <c r="F74" s="106"/>
      <c r="G74" s="106"/>
      <c r="H74" s="106"/>
      <c r="I74" s="114"/>
      <c r="J74" s="114"/>
      <c r="K74" s="114"/>
      <c r="L74" s="114"/>
      <c r="M74" s="114"/>
      <c r="N74" s="106"/>
    </row>
    <row r="75" spans="1:14" ht="39.950000000000003" customHeight="1" x14ac:dyDescent="0.25">
      <c r="A75" s="105"/>
      <c r="B75" s="58"/>
      <c r="C75" s="58"/>
      <c r="D75" s="106"/>
      <c r="E75" s="114"/>
      <c r="F75" s="106"/>
      <c r="G75" s="106"/>
      <c r="H75" s="106"/>
      <c r="I75" s="114"/>
      <c r="J75" s="114"/>
      <c r="K75" s="114"/>
      <c r="L75" s="114"/>
      <c r="M75" s="114"/>
      <c r="N75" s="106"/>
    </row>
    <row r="76" spans="1:14" ht="39.950000000000003" customHeight="1" x14ac:dyDescent="0.25">
      <c r="A76" s="105"/>
      <c r="B76" s="58"/>
      <c r="C76" s="58"/>
      <c r="D76" s="106"/>
      <c r="E76" s="114"/>
      <c r="F76" s="106"/>
      <c r="G76" s="106"/>
      <c r="H76" s="106"/>
      <c r="I76" s="114"/>
      <c r="J76" s="114"/>
      <c r="K76" s="114"/>
      <c r="L76" s="114"/>
      <c r="M76" s="114"/>
      <c r="N76" s="106"/>
    </row>
    <row r="77" spans="1:14" ht="39.950000000000003" customHeight="1" x14ac:dyDescent="0.25">
      <c r="A77" s="105"/>
      <c r="B77" s="58"/>
      <c r="C77" s="58"/>
      <c r="D77" s="106"/>
      <c r="E77" s="114"/>
      <c r="F77" s="106"/>
      <c r="G77" s="106"/>
      <c r="H77" s="106"/>
      <c r="I77" s="114"/>
      <c r="J77" s="114"/>
      <c r="K77" s="114"/>
      <c r="L77" s="114"/>
      <c r="M77" s="114"/>
      <c r="N77" s="106"/>
    </row>
    <row r="78" spans="1:14" ht="39.950000000000003" customHeight="1" x14ac:dyDescent="0.25">
      <c r="A78" s="105"/>
      <c r="B78" s="58"/>
      <c r="C78" s="58"/>
      <c r="D78" s="106"/>
      <c r="E78" s="114"/>
      <c r="F78" s="106"/>
      <c r="G78" s="106"/>
      <c r="H78" s="106"/>
      <c r="I78" s="114"/>
      <c r="J78" s="114"/>
      <c r="K78" s="114"/>
      <c r="L78" s="114"/>
      <c r="M78" s="114"/>
      <c r="N78" s="106"/>
    </row>
    <row r="79" spans="1:14" ht="39.950000000000003" customHeight="1" x14ac:dyDescent="0.25">
      <c r="A79" s="105"/>
      <c r="B79" s="58"/>
      <c r="C79" s="58"/>
      <c r="D79" s="106"/>
      <c r="E79" s="114"/>
      <c r="F79" s="106"/>
      <c r="G79" s="106"/>
      <c r="H79" s="106"/>
      <c r="I79" s="114"/>
      <c r="J79" s="114"/>
      <c r="K79" s="114"/>
      <c r="L79" s="114"/>
      <c r="M79" s="114"/>
      <c r="N79" s="106"/>
    </row>
    <row r="80" spans="1:14" ht="39.950000000000003" customHeight="1" x14ac:dyDescent="0.25">
      <c r="A80" s="105"/>
      <c r="B80" s="58"/>
      <c r="C80" s="58"/>
      <c r="D80" s="106"/>
      <c r="E80" s="114"/>
      <c r="F80" s="106"/>
      <c r="G80" s="106"/>
      <c r="H80" s="106"/>
      <c r="I80" s="114"/>
      <c r="J80" s="114"/>
      <c r="K80" s="114"/>
      <c r="L80" s="114"/>
      <c r="M80" s="114"/>
      <c r="N80" s="106"/>
    </row>
    <row r="81" spans="1:14" ht="39.950000000000003" customHeight="1" x14ac:dyDescent="0.25">
      <c r="A81" s="105"/>
      <c r="B81" s="58"/>
      <c r="C81" s="58"/>
      <c r="D81" s="106"/>
      <c r="E81" s="114"/>
      <c r="F81" s="106"/>
      <c r="G81" s="106"/>
      <c r="H81" s="106"/>
      <c r="I81" s="114"/>
      <c r="J81" s="114"/>
      <c r="K81" s="114"/>
      <c r="L81" s="114"/>
      <c r="M81" s="114"/>
      <c r="N81" s="106"/>
    </row>
    <row r="82" spans="1:14" ht="39.950000000000003" customHeight="1" x14ac:dyDescent="0.25">
      <c r="A82" s="105"/>
      <c r="B82" s="58"/>
      <c r="C82" s="58"/>
      <c r="D82" s="106"/>
      <c r="E82" s="114"/>
      <c r="F82" s="106"/>
      <c r="G82" s="106"/>
      <c r="H82" s="106"/>
      <c r="I82" s="114"/>
      <c r="J82" s="114"/>
      <c r="K82" s="114"/>
      <c r="L82" s="114"/>
      <c r="M82" s="114"/>
      <c r="N82" s="106"/>
    </row>
    <row r="83" spans="1:14" ht="39.950000000000003" customHeight="1" x14ac:dyDescent="0.25">
      <c r="A83" s="105"/>
      <c r="B83" s="58"/>
      <c r="C83" s="58"/>
      <c r="D83" s="106"/>
      <c r="E83" s="114"/>
      <c r="F83" s="106"/>
      <c r="G83" s="106"/>
      <c r="H83" s="106"/>
      <c r="I83" s="114"/>
      <c r="J83" s="114"/>
      <c r="K83" s="114"/>
      <c r="L83" s="114"/>
      <c r="M83" s="114"/>
      <c r="N83" s="106"/>
    </row>
    <row r="84" spans="1:14" ht="39.950000000000003" customHeight="1" x14ac:dyDescent="0.25">
      <c r="A84" s="105"/>
      <c r="B84" s="58"/>
      <c r="C84" s="58"/>
      <c r="D84" s="106"/>
      <c r="E84" s="114"/>
      <c r="F84" s="106"/>
      <c r="G84" s="106"/>
      <c r="H84" s="106"/>
      <c r="I84" s="114"/>
      <c r="J84" s="114"/>
      <c r="K84" s="114"/>
      <c r="L84" s="114"/>
      <c r="M84" s="114"/>
      <c r="N84" s="106"/>
    </row>
    <row r="85" spans="1:14" ht="39.950000000000003" customHeight="1" x14ac:dyDescent="0.25">
      <c r="A85" s="105"/>
      <c r="B85" s="58"/>
      <c r="C85" s="58"/>
      <c r="D85" s="106"/>
      <c r="E85" s="114"/>
      <c r="F85" s="106"/>
      <c r="G85" s="106"/>
      <c r="H85" s="106"/>
      <c r="I85" s="114"/>
      <c r="J85" s="114"/>
      <c r="K85" s="114"/>
      <c r="L85" s="114"/>
      <c r="M85" s="114"/>
      <c r="N85" s="106"/>
    </row>
    <row r="86" spans="1:14" ht="39.950000000000003" customHeight="1" x14ac:dyDescent="0.25">
      <c r="A86" s="105"/>
      <c r="B86" s="58"/>
      <c r="C86" s="58"/>
      <c r="D86" s="106"/>
      <c r="E86" s="114"/>
      <c r="F86" s="106"/>
      <c r="G86" s="106"/>
      <c r="H86" s="106"/>
      <c r="I86" s="114"/>
      <c r="J86" s="114"/>
      <c r="K86" s="114"/>
      <c r="L86" s="114"/>
      <c r="M86" s="114"/>
      <c r="N86" s="106"/>
    </row>
    <row r="87" spans="1:14" ht="39.950000000000003" customHeight="1" x14ac:dyDescent="0.25">
      <c r="A87" s="105"/>
      <c r="B87" s="58"/>
      <c r="C87" s="58"/>
      <c r="D87" s="106"/>
      <c r="E87" s="114"/>
      <c r="F87" s="106"/>
      <c r="G87" s="106"/>
      <c r="H87" s="106"/>
      <c r="I87" s="114"/>
      <c r="J87" s="114"/>
      <c r="K87" s="114"/>
      <c r="L87" s="114"/>
      <c r="M87" s="114"/>
      <c r="N87" s="106"/>
    </row>
    <row r="88" spans="1:14" ht="39.950000000000003" customHeight="1" x14ac:dyDescent="0.25">
      <c r="A88" s="105"/>
      <c r="B88" s="58"/>
      <c r="C88" s="58"/>
      <c r="D88" s="106"/>
      <c r="E88" s="114"/>
      <c r="F88" s="106"/>
      <c r="G88" s="106"/>
      <c r="H88" s="106"/>
      <c r="I88" s="114"/>
      <c r="J88" s="114"/>
      <c r="K88" s="114"/>
      <c r="L88" s="114"/>
      <c r="M88" s="114"/>
      <c r="N88" s="106"/>
    </row>
    <row r="89" spans="1:14" ht="39.950000000000003" customHeight="1" x14ac:dyDescent="0.25">
      <c r="A89" s="105"/>
      <c r="B89" s="58"/>
      <c r="C89" s="58"/>
      <c r="D89" s="106"/>
      <c r="E89" s="114"/>
      <c r="F89" s="106"/>
      <c r="G89" s="106"/>
      <c r="H89" s="106"/>
      <c r="I89" s="114"/>
      <c r="J89" s="114"/>
      <c r="K89" s="114"/>
      <c r="L89" s="114"/>
      <c r="M89" s="114"/>
      <c r="N89" s="106"/>
    </row>
    <row r="90" spans="1:14" ht="39.950000000000003" customHeight="1" x14ac:dyDescent="0.25">
      <c r="A90" s="105"/>
      <c r="B90" s="58"/>
      <c r="C90" s="58"/>
      <c r="D90" s="106"/>
      <c r="E90" s="114"/>
      <c r="F90" s="106"/>
      <c r="G90" s="106"/>
      <c r="H90" s="106"/>
      <c r="I90" s="114"/>
      <c r="J90" s="114"/>
      <c r="K90" s="114"/>
      <c r="L90" s="114"/>
      <c r="M90" s="114"/>
      <c r="N90" s="106"/>
    </row>
    <row r="91" spans="1:14" ht="39.950000000000003" customHeight="1" x14ac:dyDescent="0.25">
      <c r="A91" s="105"/>
      <c r="B91" s="58"/>
      <c r="C91" s="58"/>
      <c r="D91" s="106"/>
      <c r="E91" s="114"/>
      <c r="F91" s="106"/>
      <c r="G91" s="106"/>
      <c r="H91" s="106"/>
      <c r="I91" s="114"/>
      <c r="J91" s="114"/>
      <c r="K91" s="114"/>
      <c r="L91" s="114"/>
      <c r="M91" s="114"/>
      <c r="N91" s="106"/>
    </row>
    <row r="92" spans="1:14" ht="39.950000000000003" customHeight="1" x14ac:dyDescent="0.25">
      <c r="A92" s="105"/>
      <c r="B92" s="58"/>
      <c r="C92" s="58"/>
      <c r="D92" s="106"/>
      <c r="E92" s="114"/>
      <c r="F92" s="106"/>
      <c r="G92" s="106"/>
      <c r="H92" s="106"/>
      <c r="I92" s="114"/>
      <c r="J92" s="114"/>
      <c r="K92" s="114"/>
      <c r="L92" s="114"/>
      <c r="M92" s="114"/>
      <c r="N92" s="106"/>
    </row>
    <row r="93" spans="1:14" ht="39.950000000000003" customHeight="1" x14ac:dyDescent="0.25">
      <c r="A93" s="105"/>
      <c r="B93" s="58"/>
      <c r="C93" s="58"/>
      <c r="D93" s="106"/>
      <c r="E93" s="114"/>
      <c r="F93" s="106"/>
      <c r="G93" s="106"/>
      <c r="H93" s="106"/>
      <c r="I93" s="114"/>
      <c r="J93" s="114"/>
      <c r="K93" s="114"/>
      <c r="L93" s="114"/>
      <c r="M93" s="114"/>
      <c r="N93" s="106"/>
    </row>
    <row r="94" spans="1:14" ht="39.950000000000003" customHeight="1" x14ac:dyDescent="0.25">
      <c r="A94" s="105"/>
      <c r="B94" s="58"/>
      <c r="C94" s="58"/>
      <c r="D94" s="106"/>
      <c r="E94" s="114"/>
      <c r="F94" s="106"/>
      <c r="G94" s="106"/>
      <c r="H94" s="106"/>
      <c r="I94" s="114"/>
      <c r="J94" s="114"/>
      <c r="K94" s="114"/>
      <c r="L94" s="114"/>
      <c r="M94" s="114"/>
      <c r="N94" s="106"/>
    </row>
    <row r="95" spans="1:14" ht="39.950000000000003" customHeight="1" x14ac:dyDescent="0.25">
      <c r="A95" s="105"/>
      <c r="B95" s="58"/>
      <c r="C95" s="58"/>
      <c r="D95" s="106"/>
      <c r="E95" s="114"/>
      <c r="F95" s="106"/>
      <c r="G95" s="106"/>
      <c r="H95" s="106"/>
      <c r="I95" s="114"/>
      <c r="J95" s="114"/>
      <c r="K95" s="114"/>
      <c r="L95" s="114"/>
      <c r="M95" s="114"/>
      <c r="N95" s="106"/>
    </row>
    <row r="96" spans="1:14" ht="39.950000000000003" customHeight="1" x14ac:dyDescent="0.25">
      <c r="A96" s="105"/>
      <c r="B96" s="58"/>
      <c r="C96" s="58"/>
      <c r="D96" s="106"/>
      <c r="E96" s="114"/>
      <c r="F96" s="106"/>
      <c r="G96" s="106"/>
      <c r="H96" s="106"/>
      <c r="I96" s="114"/>
      <c r="J96" s="114"/>
      <c r="K96" s="114"/>
      <c r="L96" s="114"/>
      <c r="M96" s="114"/>
      <c r="N96" s="106"/>
    </row>
    <row r="97" spans="1:14" ht="39.950000000000003" customHeight="1" x14ac:dyDescent="0.25">
      <c r="A97" s="105"/>
      <c r="B97" s="58"/>
      <c r="C97" s="58"/>
      <c r="D97" s="106"/>
      <c r="E97" s="114"/>
      <c r="F97" s="106"/>
      <c r="G97" s="106"/>
      <c r="H97" s="106"/>
      <c r="I97" s="114"/>
      <c r="J97" s="114"/>
      <c r="K97" s="114"/>
      <c r="L97" s="114"/>
      <c r="M97" s="114"/>
      <c r="N97" s="106"/>
    </row>
    <row r="98" spans="1:14" ht="39.950000000000003" customHeight="1" x14ac:dyDescent="0.25">
      <c r="A98" s="105"/>
      <c r="B98" s="58"/>
      <c r="C98" s="58"/>
      <c r="D98" s="106"/>
      <c r="E98" s="114"/>
      <c r="F98" s="106"/>
      <c r="G98" s="106"/>
      <c r="H98" s="106"/>
      <c r="I98" s="114"/>
      <c r="J98" s="114"/>
      <c r="K98" s="114"/>
      <c r="L98" s="114"/>
      <c r="M98" s="114"/>
      <c r="N98" s="106"/>
    </row>
    <row r="99" spans="1:14" ht="39.950000000000003" customHeight="1" x14ac:dyDescent="0.25">
      <c r="A99" s="105"/>
      <c r="B99" s="58"/>
      <c r="C99" s="58"/>
      <c r="D99" s="106"/>
      <c r="E99" s="114"/>
      <c r="F99" s="106"/>
      <c r="G99" s="106"/>
      <c r="H99" s="106"/>
      <c r="I99" s="114"/>
      <c r="J99" s="114"/>
      <c r="K99" s="114"/>
      <c r="L99" s="114"/>
      <c r="M99" s="114"/>
      <c r="N99" s="106"/>
    </row>
    <row r="100" spans="1:14" ht="39.950000000000003" customHeight="1" x14ac:dyDescent="0.25">
      <c r="A100" s="105"/>
      <c r="B100" s="58"/>
      <c r="C100" s="58"/>
      <c r="D100" s="106"/>
      <c r="E100" s="114"/>
      <c r="F100" s="106"/>
      <c r="G100" s="106"/>
      <c r="H100" s="106"/>
      <c r="I100" s="114"/>
      <c r="J100" s="114"/>
      <c r="K100" s="114"/>
      <c r="L100" s="114"/>
      <c r="M100" s="114"/>
      <c r="N100" s="106"/>
    </row>
    <row r="101" spans="1:14" ht="39.950000000000003" customHeight="1" x14ac:dyDescent="0.25">
      <c r="A101" s="105"/>
      <c r="B101" s="58"/>
      <c r="C101" s="58"/>
      <c r="D101" s="106"/>
      <c r="E101" s="114"/>
      <c r="F101" s="106"/>
      <c r="G101" s="106"/>
      <c r="H101" s="106"/>
      <c r="I101" s="114"/>
      <c r="J101" s="114"/>
      <c r="K101" s="114"/>
      <c r="L101" s="114"/>
      <c r="M101" s="114"/>
      <c r="N101" s="106"/>
    </row>
    <row r="102" spans="1:14" ht="39.950000000000003" customHeight="1" x14ac:dyDescent="0.25">
      <c r="A102" s="105"/>
      <c r="B102" s="58"/>
      <c r="C102" s="58"/>
      <c r="D102" s="106"/>
      <c r="E102" s="114"/>
      <c r="F102" s="106"/>
      <c r="G102" s="106"/>
      <c r="H102" s="106"/>
      <c r="I102" s="114"/>
      <c r="J102" s="114"/>
      <c r="K102" s="114"/>
      <c r="L102" s="114"/>
      <c r="M102" s="114"/>
      <c r="N102" s="106"/>
    </row>
    <row r="103" spans="1:14" ht="39.950000000000003" customHeight="1" x14ac:dyDescent="0.25">
      <c r="A103" s="105"/>
      <c r="B103" s="58"/>
      <c r="C103" s="58"/>
      <c r="D103" s="106"/>
      <c r="E103" s="114"/>
      <c r="F103" s="106"/>
      <c r="G103" s="106"/>
      <c r="H103" s="106"/>
      <c r="I103" s="114"/>
      <c r="J103" s="114"/>
      <c r="K103" s="114"/>
      <c r="L103" s="114"/>
      <c r="M103" s="114"/>
      <c r="N103" s="106"/>
    </row>
    <row r="104" spans="1:14" ht="39.950000000000003" customHeight="1" x14ac:dyDescent="0.25">
      <c r="A104" s="105"/>
      <c r="B104" s="58"/>
      <c r="C104" s="58"/>
      <c r="D104" s="106"/>
      <c r="E104" s="114"/>
      <c r="F104" s="106"/>
      <c r="G104" s="106"/>
      <c r="H104" s="106"/>
      <c r="I104" s="114"/>
      <c r="J104" s="114"/>
      <c r="K104" s="114"/>
      <c r="L104" s="114"/>
      <c r="M104" s="114"/>
      <c r="N104" s="106"/>
    </row>
    <row r="105" spans="1:14" ht="39.950000000000003" customHeight="1" x14ac:dyDescent="0.25">
      <c r="A105" s="105"/>
      <c r="B105" s="58"/>
      <c r="C105" s="58"/>
      <c r="D105" s="106"/>
      <c r="E105" s="114"/>
      <c r="F105" s="106"/>
      <c r="G105" s="106"/>
      <c r="H105" s="106"/>
      <c r="I105" s="114"/>
      <c r="J105" s="114"/>
      <c r="K105" s="114"/>
      <c r="L105" s="114"/>
      <c r="M105" s="114"/>
      <c r="N105" s="106"/>
    </row>
    <row r="106" spans="1:14" ht="39.950000000000003" customHeight="1" x14ac:dyDescent="0.25">
      <c r="A106" s="105"/>
      <c r="B106" s="58"/>
      <c r="C106" s="58"/>
      <c r="D106" s="106"/>
      <c r="E106" s="114"/>
      <c r="F106" s="106"/>
      <c r="G106" s="106"/>
      <c r="H106" s="106"/>
      <c r="I106" s="114"/>
      <c r="J106" s="114"/>
      <c r="K106" s="114"/>
      <c r="L106" s="114"/>
      <c r="M106" s="114"/>
      <c r="N106" s="106"/>
    </row>
    <row r="107" spans="1:14" ht="39.950000000000003" customHeight="1" x14ac:dyDescent="0.25">
      <c r="A107" s="105"/>
      <c r="B107" s="58"/>
      <c r="C107" s="58"/>
      <c r="D107" s="106"/>
      <c r="E107" s="114"/>
      <c r="F107" s="106"/>
      <c r="G107" s="106"/>
      <c r="H107" s="106"/>
      <c r="I107" s="114"/>
      <c r="J107" s="114"/>
      <c r="K107" s="114"/>
      <c r="L107" s="114"/>
      <c r="M107" s="114"/>
      <c r="N107" s="106"/>
    </row>
    <row r="108" spans="1:14" ht="39.950000000000003" customHeight="1" x14ac:dyDescent="0.25">
      <c r="A108" s="105"/>
      <c r="B108" s="58"/>
      <c r="C108" s="58"/>
      <c r="D108" s="106"/>
      <c r="E108" s="114"/>
      <c r="F108" s="106"/>
      <c r="G108" s="106"/>
      <c r="H108" s="106"/>
      <c r="I108" s="114"/>
      <c r="J108" s="114"/>
      <c r="K108" s="114"/>
      <c r="L108" s="114"/>
      <c r="M108" s="114"/>
      <c r="N108" s="106"/>
    </row>
    <row r="109" spans="1:14" ht="39.950000000000003" customHeight="1" x14ac:dyDescent="0.25">
      <c r="A109" s="105"/>
      <c r="B109" s="58"/>
      <c r="C109" s="58"/>
      <c r="D109" s="106"/>
      <c r="E109" s="114"/>
      <c r="F109" s="106"/>
      <c r="G109" s="106"/>
      <c r="H109" s="106"/>
      <c r="I109" s="114"/>
      <c r="J109" s="114"/>
      <c r="K109" s="114"/>
      <c r="L109" s="114"/>
      <c r="M109" s="114"/>
      <c r="N109" s="106"/>
    </row>
    <row r="110" spans="1:14" ht="39.950000000000003" customHeight="1" x14ac:dyDescent="0.25">
      <c r="A110" s="105"/>
      <c r="B110" s="58"/>
      <c r="C110" s="58"/>
      <c r="D110" s="106"/>
      <c r="E110" s="114"/>
      <c r="F110" s="106"/>
      <c r="G110" s="106"/>
      <c r="H110" s="106"/>
      <c r="I110" s="114"/>
      <c r="J110" s="114"/>
      <c r="K110" s="114"/>
      <c r="L110" s="114"/>
      <c r="M110" s="114"/>
      <c r="N110" s="106"/>
    </row>
    <row r="111" spans="1:14" ht="39.950000000000003" customHeight="1" x14ac:dyDescent="0.25">
      <c r="A111" s="105"/>
      <c r="B111" s="58"/>
      <c r="C111" s="58"/>
      <c r="D111" s="106"/>
      <c r="E111" s="114"/>
      <c r="F111" s="106"/>
      <c r="G111" s="106"/>
      <c r="H111" s="106"/>
      <c r="I111" s="114"/>
      <c r="J111" s="114"/>
      <c r="K111" s="114"/>
      <c r="L111" s="114"/>
      <c r="M111" s="114"/>
      <c r="N111" s="106"/>
    </row>
    <row r="112" spans="1:14" ht="39.950000000000003" customHeight="1" x14ac:dyDescent="0.25">
      <c r="A112" s="105"/>
      <c r="B112" s="58"/>
      <c r="C112" s="58"/>
      <c r="D112" s="106"/>
      <c r="E112" s="114"/>
      <c r="F112" s="106"/>
      <c r="G112" s="106"/>
      <c r="H112" s="106"/>
      <c r="I112" s="114"/>
      <c r="J112" s="114"/>
      <c r="K112" s="114"/>
      <c r="L112" s="114"/>
      <c r="M112" s="114"/>
      <c r="N112" s="106"/>
    </row>
    <row r="113" spans="1:14" ht="39.950000000000003" customHeight="1" x14ac:dyDescent="0.25">
      <c r="A113" s="105"/>
      <c r="B113" s="58"/>
      <c r="C113" s="58"/>
      <c r="D113" s="106"/>
      <c r="E113" s="114"/>
      <c r="F113" s="106"/>
      <c r="G113" s="106"/>
      <c r="H113" s="106"/>
      <c r="I113" s="114"/>
      <c r="J113" s="114"/>
      <c r="K113" s="114"/>
      <c r="L113" s="114"/>
      <c r="M113" s="114"/>
      <c r="N113" s="106"/>
    </row>
    <row r="114" spans="1:14" ht="39.950000000000003" customHeight="1" x14ac:dyDescent="0.25">
      <c r="A114" s="105"/>
      <c r="B114" s="58"/>
      <c r="C114" s="58"/>
      <c r="D114" s="106"/>
      <c r="E114" s="114"/>
      <c r="F114" s="106"/>
      <c r="G114" s="106"/>
      <c r="H114" s="106"/>
      <c r="I114" s="114"/>
      <c r="J114" s="114"/>
      <c r="K114" s="114"/>
      <c r="L114" s="114"/>
      <c r="M114" s="114"/>
      <c r="N114" s="106"/>
    </row>
    <row r="115" spans="1:14" ht="39.950000000000003" customHeight="1" x14ac:dyDescent="0.25">
      <c r="A115" s="105"/>
      <c r="B115" s="58"/>
      <c r="C115" s="58"/>
      <c r="D115" s="106"/>
      <c r="E115" s="114"/>
      <c r="F115" s="106"/>
      <c r="G115" s="106"/>
      <c r="H115" s="106"/>
      <c r="I115" s="114"/>
      <c r="J115" s="114"/>
      <c r="K115" s="114"/>
      <c r="L115" s="114"/>
      <c r="M115" s="114"/>
      <c r="N115" s="106"/>
    </row>
    <row r="116" spans="1:14" ht="39.950000000000003" customHeight="1" x14ac:dyDescent="0.25">
      <c r="A116" s="105"/>
      <c r="B116" s="58"/>
      <c r="C116" s="58"/>
      <c r="D116" s="106"/>
      <c r="E116" s="114"/>
      <c r="F116" s="106"/>
      <c r="G116" s="106"/>
      <c r="H116" s="106"/>
      <c r="I116" s="114"/>
      <c r="J116" s="114"/>
      <c r="K116" s="114"/>
      <c r="L116" s="114"/>
      <c r="M116" s="114"/>
      <c r="N116" s="106"/>
    </row>
    <row r="117" spans="1:14" ht="39.950000000000003" customHeight="1" x14ac:dyDescent="0.25">
      <c r="A117" s="105"/>
      <c r="B117" s="58"/>
      <c r="C117" s="58"/>
      <c r="D117" s="106"/>
      <c r="E117" s="114"/>
      <c r="F117" s="106"/>
      <c r="G117" s="106"/>
      <c r="H117" s="106"/>
      <c r="I117" s="114"/>
      <c r="J117" s="114"/>
      <c r="K117" s="114"/>
      <c r="L117" s="114"/>
      <c r="M117" s="114"/>
      <c r="N117" s="106"/>
    </row>
    <row r="118" spans="1:14" ht="39.950000000000003" customHeight="1" x14ac:dyDescent="0.25">
      <c r="A118" s="105"/>
      <c r="B118" s="58"/>
      <c r="C118" s="58"/>
      <c r="D118" s="106"/>
      <c r="E118" s="114"/>
      <c r="F118" s="106"/>
      <c r="G118" s="106"/>
      <c r="H118" s="106"/>
      <c r="I118" s="114"/>
      <c r="J118" s="114"/>
      <c r="K118" s="114"/>
      <c r="L118" s="114"/>
      <c r="M118" s="114"/>
      <c r="N118" s="106"/>
    </row>
    <row r="119" spans="1:14" ht="39.950000000000003" customHeight="1" x14ac:dyDescent="0.25">
      <c r="A119" s="105"/>
      <c r="B119" s="58"/>
      <c r="C119" s="58"/>
      <c r="D119" s="106"/>
      <c r="E119" s="114"/>
      <c r="F119" s="106"/>
      <c r="G119" s="106"/>
      <c r="H119" s="106"/>
      <c r="I119" s="114"/>
      <c r="J119" s="114"/>
      <c r="K119" s="114"/>
      <c r="L119" s="114"/>
      <c r="M119" s="114"/>
      <c r="N119" s="106"/>
    </row>
    <row r="120" spans="1:14" ht="39.950000000000003" customHeight="1" x14ac:dyDescent="0.25">
      <c r="A120" s="105"/>
      <c r="B120" s="58"/>
      <c r="C120" s="58"/>
      <c r="D120" s="106"/>
      <c r="E120" s="114"/>
      <c r="F120" s="106"/>
      <c r="G120" s="106"/>
      <c r="H120" s="106"/>
      <c r="I120" s="114"/>
      <c r="J120" s="114"/>
      <c r="K120" s="114"/>
      <c r="L120" s="114"/>
      <c r="M120" s="114"/>
      <c r="N120" s="106"/>
    </row>
    <row r="121" spans="1:14" ht="39.950000000000003" customHeight="1" x14ac:dyDescent="0.25">
      <c r="A121" s="105"/>
      <c r="B121" s="58"/>
      <c r="C121" s="58"/>
      <c r="D121" s="106"/>
      <c r="E121" s="114"/>
      <c r="F121" s="106"/>
      <c r="G121" s="106"/>
      <c r="H121" s="106"/>
      <c r="I121" s="114"/>
      <c r="J121" s="114"/>
      <c r="K121" s="114"/>
      <c r="L121" s="114"/>
      <c r="M121" s="114"/>
      <c r="N121" s="106"/>
    </row>
    <row r="122" spans="1:14" ht="39.950000000000003" customHeight="1" x14ac:dyDescent="0.25">
      <c r="A122" s="105"/>
      <c r="B122" s="58"/>
      <c r="C122" s="58"/>
      <c r="D122" s="106"/>
      <c r="E122" s="114"/>
      <c r="F122" s="106"/>
      <c r="G122" s="106"/>
      <c r="H122" s="106"/>
      <c r="I122" s="114"/>
      <c r="J122" s="114"/>
      <c r="K122" s="114"/>
      <c r="L122" s="114"/>
      <c r="M122" s="114"/>
      <c r="N122" s="106"/>
    </row>
    <row r="123" spans="1:14" ht="39.950000000000003" customHeight="1" x14ac:dyDescent="0.25">
      <c r="A123" s="105"/>
      <c r="B123" s="58"/>
      <c r="C123" s="58"/>
      <c r="D123" s="106"/>
      <c r="E123" s="114"/>
      <c r="F123" s="106"/>
      <c r="G123" s="106"/>
      <c r="H123" s="106"/>
      <c r="I123" s="114"/>
      <c r="J123" s="114"/>
      <c r="K123" s="114"/>
      <c r="L123" s="114"/>
      <c r="M123" s="114"/>
      <c r="N123" s="106"/>
    </row>
    <row r="124" spans="1:14" ht="39.950000000000003" customHeight="1" x14ac:dyDescent="0.25">
      <c r="A124" s="105"/>
      <c r="B124" s="58"/>
      <c r="C124" s="58"/>
      <c r="D124" s="106"/>
      <c r="E124" s="114"/>
      <c r="F124" s="106"/>
      <c r="G124" s="106"/>
      <c r="H124" s="106"/>
      <c r="I124" s="114"/>
      <c r="J124" s="114"/>
      <c r="K124" s="114"/>
      <c r="L124" s="114"/>
      <c r="M124" s="114"/>
      <c r="N124" s="106"/>
    </row>
    <row r="125" spans="1:14" ht="39.950000000000003" customHeight="1" x14ac:dyDescent="0.25">
      <c r="A125" s="105"/>
      <c r="B125" s="58"/>
      <c r="C125" s="58"/>
      <c r="D125" s="106"/>
      <c r="E125" s="114"/>
      <c r="F125" s="106"/>
      <c r="G125" s="106"/>
      <c r="H125" s="106"/>
      <c r="I125" s="114"/>
      <c r="J125" s="114"/>
      <c r="K125" s="114"/>
      <c r="L125" s="114"/>
      <c r="M125" s="114"/>
      <c r="N125" s="106"/>
    </row>
    <row r="126" spans="1:14" ht="39.950000000000003" customHeight="1" x14ac:dyDescent="0.25">
      <c r="A126" s="105"/>
      <c r="B126" s="58"/>
      <c r="C126" s="58"/>
      <c r="D126" s="106"/>
      <c r="E126" s="114"/>
      <c r="F126" s="106"/>
      <c r="G126" s="106"/>
      <c r="H126" s="106"/>
      <c r="I126" s="114"/>
      <c r="J126" s="114"/>
      <c r="K126" s="114"/>
      <c r="L126" s="114"/>
      <c r="M126" s="114"/>
      <c r="N126" s="106"/>
    </row>
    <row r="127" spans="1:14" ht="39.950000000000003" customHeight="1" x14ac:dyDescent="0.25">
      <c r="A127" s="105"/>
      <c r="B127" s="58"/>
      <c r="C127" s="58"/>
      <c r="D127" s="106"/>
      <c r="E127" s="114"/>
      <c r="F127" s="106"/>
      <c r="G127" s="106"/>
      <c r="H127" s="106"/>
      <c r="I127" s="114"/>
      <c r="J127" s="114"/>
      <c r="K127" s="114"/>
      <c r="L127" s="114"/>
      <c r="M127" s="114"/>
      <c r="N127" s="106"/>
    </row>
    <row r="128" spans="1:14" ht="39.950000000000003" customHeight="1" x14ac:dyDescent="0.25">
      <c r="A128" s="105"/>
      <c r="B128" s="58"/>
      <c r="C128" s="58"/>
      <c r="D128" s="106"/>
      <c r="E128" s="114"/>
      <c r="F128" s="106"/>
      <c r="G128" s="106"/>
      <c r="H128" s="106"/>
      <c r="I128" s="114"/>
      <c r="J128" s="114"/>
      <c r="K128" s="114"/>
      <c r="L128" s="114"/>
      <c r="M128" s="114"/>
      <c r="N128" s="106"/>
    </row>
    <row r="129" spans="1:14" ht="39.950000000000003" customHeight="1" x14ac:dyDescent="0.25">
      <c r="A129" s="105"/>
      <c r="B129" s="58"/>
      <c r="C129" s="58"/>
      <c r="D129" s="106"/>
      <c r="E129" s="114"/>
      <c r="F129" s="106"/>
      <c r="G129" s="106"/>
      <c r="H129" s="106"/>
      <c r="I129" s="114"/>
      <c r="J129" s="114"/>
      <c r="K129" s="114"/>
      <c r="L129" s="114"/>
      <c r="M129" s="114"/>
      <c r="N129" s="106"/>
    </row>
    <row r="130" spans="1:14" ht="39.950000000000003" customHeight="1" x14ac:dyDescent="0.25">
      <c r="A130" s="105"/>
      <c r="B130" s="58"/>
      <c r="C130" s="58"/>
      <c r="D130" s="106"/>
      <c r="E130" s="114"/>
      <c r="F130" s="106"/>
      <c r="G130" s="106"/>
      <c r="H130" s="106"/>
      <c r="I130" s="114"/>
      <c r="J130" s="114"/>
      <c r="K130" s="114"/>
      <c r="L130" s="114"/>
      <c r="M130" s="114"/>
      <c r="N130" s="106"/>
    </row>
    <row r="131" spans="1:14" ht="39.950000000000003" customHeight="1" x14ac:dyDescent="0.25">
      <c r="A131" s="105"/>
      <c r="B131" s="58"/>
      <c r="C131" s="58"/>
      <c r="D131" s="106"/>
      <c r="E131" s="114"/>
      <c r="F131" s="106"/>
      <c r="G131" s="106"/>
      <c r="H131" s="106"/>
      <c r="I131" s="114"/>
      <c r="J131" s="114"/>
      <c r="K131" s="114"/>
      <c r="L131" s="114"/>
      <c r="M131" s="114"/>
      <c r="N131" s="106"/>
    </row>
    <row r="132" spans="1:14" ht="39.950000000000003" customHeight="1" x14ac:dyDescent="0.25">
      <c r="A132" s="105"/>
      <c r="B132" s="58"/>
      <c r="C132" s="58"/>
      <c r="D132" s="106"/>
      <c r="E132" s="114"/>
      <c r="F132" s="106"/>
      <c r="G132" s="106"/>
      <c r="H132" s="106"/>
      <c r="I132" s="114"/>
      <c r="J132" s="114"/>
      <c r="K132" s="114"/>
      <c r="L132" s="114"/>
      <c r="M132" s="114"/>
      <c r="N132" s="106"/>
    </row>
    <row r="133" spans="1:14" ht="39.950000000000003" customHeight="1" x14ac:dyDescent="0.25">
      <c r="A133" s="105"/>
      <c r="B133" s="58"/>
      <c r="C133" s="58"/>
      <c r="D133" s="106"/>
      <c r="E133" s="114"/>
      <c r="F133" s="106"/>
      <c r="G133" s="106"/>
      <c r="H133" s="106"/>
      <c r="I133" s="114"/>
      <c r="J133" s="114"/>
      <c r="K133" s="114"/>
      <c r="L133" s="114"/>
      <c r="M133" s="114"/>
      <c r="N133" s="106"/>
    </row>
    <row r="134" spans="1:14" ht="39.950000000000003" customHeight="1" x14ac:dyDescent="0.25">
      <c r="A134" s="105"/>
      <c r="B134" s="58"/>
      <c r="C134" s="58"/>
      <c r="D134" s="106"/>
      <c r="E134" s="114"/>
      <c r="F134" s="106"/>
      <c r="G134" s="106"/>
      <c r="H134" s="106"/>
      <c r="I134" s="114"/>
      <c r="J134" s="114"/>
      <c r="K134" s="114"/>
      <c r="L134" s="114"/>
      <c r="M134" s="114"/>
      <c r="N134" s="106"/>
    </row>
    <row r="135" spans="1:14" ht="39.950000000000003" customHeight="1" x14ac:dyDescent="0.25">
      <c r="A135" s="105"/>
      <c r="B135" s="58"/>
      <c r="C135" s="58"/>
      <c r="D135" s="106"/>
      <c r="E135" s="114"/>
      <c r="F135" s="106"/>
      <c r="G135" s="106"/>
      <c r="H135" s="106"/>
      <c r="I135" s="114"/>
      <c r="J135" s="114"/>
      <c r="K135" s="114"/>
      <c r="L135" s="114"/>
      <c r="M135" s="114"/>
      <c r="N135" s="106"/>
    </row>
    <row r="136" spans="1:14" ht="39.950000000000003" customHeight="1" x14ac:dyDescent="0.25">
      <c r="A136" s="105"/>
      <c r="B136" s="58"/>
      <c r="C136" s="58"/>
      <c r="D136" s="106"/>
      <c r="E136" s="114"/>
      <c r="F136" s="106"/>
      <c r="G136" s="106"/>
      <c r="H136" s="106"/>
      <c r="I136" s="114"/>
      <c r="J136" s="114"/>
      <c r="K136" s="114"/>
      <c r="L136" s="114"/>
      <c r="M136" s="114"/>
      <c r="N136" s="106"/>
    </row>
    <row r="137" spans="1:14" ht="39.950000000000003" customHeight="1" x14ac:dyDescent="0.25">
      <c r="A137" s="105"/>
      <c r="B137" s="58"/>
      <c r="C137" s="58"/>
      <c r="D137" s="106"/>
      <c r="E137" s="114"/>
      <c r="F137" s="106"/>
      <c r="G137" s="106"/>
      <c r="H137" s="106"/>
      <c r="I137" s="114"/>
      <c r="J137" s="114"/>
      <c r="K137" s="114"/>
      <c r="L137" s="114"/>
      <c r="M137" s="114"/>
      <c r="N137" s="106"/>
    </row>
    <row r="138" spans="1:14" ht="39.950000000000003" customHeight="1" x14ac:dyDescent="0.25">
      <c r="A138" s="105"/>
      <c r="B138" s="58"/>
      <c r="C138" s="58"/>
      <c r="D138" s="106"/>
      <c r="E138" s="114"/>
      <c r="F138" s="106"/>
      <c r="G138" s="106"/>
      <c r="H138" s="106"/>
      <c r="I138" s="114"/>
      <c r="J138" s="114"/>
      <c r="K138" s="114"/>
      <c r="L138" s="114"/>
      <c r="M138" s="114"/>
      <c r="N138" s="106"/>
    </row>
    <row r="139" spans="1:14" ht="39.950000000000003" customHeight="1" x14ac:dyDescent="0.25">
      <c r="A139" s="105"/>
      <c r="B139" s="58"/>
      <c r="C139" s="58"/>
      <c r="D139" s="106"/>
      <c r="E139" s="114"/>
      <c r="F139" s="106"/>
      <c r="G139" s="106"/>
      <c r="H139" s="106"/>
      <c r="I139" s="114"/>
      <c r="J139" s="114"/>
      <c r="K139" s="114"/>
      <c r="L139" s="114"/>
      <c r="M139" s="114"/>
      <c r="N139" s="106"/>
    </row>
    <row r="140" spans="1:14" ht="39.950000000000003" customHeight="1" x14ac:dyDescent="0.25">
      <c r="A140" s="105"/>
      <c r="B140" s="58"/>
      <c r="C140" s="58"/>
      <c r="D140" s="106"/>
      <c r="E140" s="114"/>
      <c r="F140" s="106"/>
      <c r="G140" s="106"/>
      <c r="H140" s="106"/>
      <c r="I140" s="114"/>
      <c r="J140" s="114"/>
      <c r="K140" s="114"/>
      <c r="L140" s="114"/>
      <c r="M140" s="114"/>
      <c r="N140" s="106"/>
    </row>
    <row r="141" spans="1:14" ht="39.950000000000003" customHeight="1" x14ac:dyDescent="0.25">
      <c r="A141" s="105"/>
      <c r="B141" s="58"/>
      <c r="C141" s="58"/>
      <c r="D141" s="106"/>
      <c r="E141" s="114"/>
      <c r="F141" s="106"/>
      <c r="G141" s="106"/>
      <c r="H141" s="106"/>
      <c r="I141" s="114"/>
      <c r="J141" s="114"/>
      <c r="K141" s="114"/>
      <c r="L141" s="114"/>
      <c r="M141" s="114"/>
      <c r="N141" s="106"/>
    </row>
    <row r="142" spans="1:14" ht="39.950000000000003" customHeight="1" x14ac:dyDescent="0.25">
      <c r="A142" s="105"/>
      <c r="B142" s="58"/>
      <c r="C142" s="58"/>
      <c r="D142" s="106"/>
      <c r="E142" s="114"/>
      <c r="F142" s="106"/>
      <c r="G142" s="106"/>
      <c r="H142" s="106"/>
      <c r="I142" s="114"/>
      <c r="J142" s="114"/>
      <c r="K142" s="114"/>
      <c r="L142" s="114"/>
      <c r="M142" s="114"/>
      <c r="N142" s="106"/>
    </row>
    <row r="143" spans="1:14" ht="39.950000000000003" customHeight="1" x14ac:dyDescent="0.25">
      <c r="A143" s="105"/>
      <c r="B143" s="58"/>
      <c r="C143" s="58"/>
      <c r="D143" s="106"/>
      <c r="E143" s="114"/>
      <c r="F143" s="106"/>
      <c r="G143" s="106"/>
      <c r="H143" s="106"/>
      <c r="I143" s="114"/>
      <c r="J143" s="114"/>
      <c r="K143" s="114"/>
      <c r="L143" s="114"/>
      <c r="M143" s="114"/>
      <c r="N143" s="106"/>
    </row>
    <row r="144" spans="1:14" ht="39.950000000000003" customHeight="1" x14ac:dyDescent="0.25">
      <c r="A144" s="105"/>
      <c r="B144" s="58"/>
      <c r="C144" s="58"/>
      <c r="D144" s="106"/>
      <c r="E144" s="114"/>
      <c r="F144" s="106"/>
      <c r="G144" s="106"/>
      <c r="H144" s="106"/>
      <c r="I144" s="114"/>
      <c r="J144" s="114"/>
      <c r="K144" s="114"/>
      <c r="L144" s="114"/>
      <c r="M144" s="114"/>
      <c r="N144" s="106"/>
    </row>
    <row r="145" spans="1:14" ht="39.950000000000003" customHeight="1" x14ac:dyDescent="0.25">
      <c r="A145" s="105"/>
      <c r="B145" s="58"/>
      <c r="C145" s="58"/>
      <c r="D145" s="106"/>
      <c r="E145" s="114"/>
      <c r="F145" s="106"/>
      <c r="G145" s="106"/>
      <c r="H145" s="106"/>
      <c r="I145" s="114"/>
      <c r="J145" s="114"/>
      <c r="K145" s="114"/>
      <c r="L145" s="114"/>
      <c r="M145" s="114"/>
      <c r="N145" s="106"/>
    </row>
    <row r="146" spans="1:14" ht="39.950000000000003" customHeight="1" x14ac:dyDescent="0.25">
      <c r="A146" s="105"/>
      <c r="B146" s="58"/>
      <c r="C146" s="58"/>
      <c r="D146" s="106"/>
      <c r="E146" s="114"/>
      <c r="F146" s="106"/>
      <c r="G146" s="106"/>
      <c r="H146" s="106"/>
      <c r="I146" s="114"/>
      <c r="J146" s="114"/>
      <c r="K146" s="114"/>
      <c r="L146" s="114"/>
      <c r="M146" s="114"/>
      <c r="N146" s="106"/>
    </row>
    <row r="147" spans="1:14" ht="39.950000000000003" customHeight="1" x14ac:dyDescent="0.25">
      <c r="A147" s="105"/>
      <c r="B147" s="58"/>
      <c r="C147" s="58"/>
      <c r="D147" s="106"/>
      <c r="E147" s="114"/>
      <c r="F147" s="106"/>
      <c r="G147" s="106"/>
      <c r="H147" s="106"/>
      <c r="I147" s="114"/>
      <c r="J147" s="114"/>
      <c r="K147" s="114"/>
      <c r="L147" s="114"/>
      <c r="M147" s="114"/>
      <c r="N147" s="106"/>
    </row>
    <row r="148" spans="1:14" ht="39.950000000000003" customHeight="1" x14ac:dyDescent="0.25">
      <c r="A148" s="105"/>
      <c r="B148" s="58"/>
      <c r="C148" s="58"/>
      <c r="D148" s="106"/>
      <c r="E148" s="114"/>
      <c r="F148" s="106"/>
      <c r="G148" s="106"/>
      <c r="H148" s="106"/>
      <c r="I148" s="114"/>
      <c r="J148" s="114"/>
      <c r="K148" s="114"/>
      <c r="L148" s="114"/>
      <c r="M148" s="114"/>
      <c r="N148" s="106"/>
    </row>
    <row r="149" spans="1:14" ht="39.950000000000003" customHeight="1" x14ac:dyDescent="0.25">
      <c r="A149" s="105"/>
      <c r="B149" s="58"/>
      <c r="C149" s="58"/>
      <c r="D149" s="106"/>
      <c r="E149" s="114"/>
      <c r="F149" s="106"/>
      <c r="G149" s="106"/>
      <c r="H149" s="106"/>
      <c r="I149" s="114"/>
      <c r="J149" s="114"/>
      <c r="K149" s="114"/>
      <c r="L149" s="114"/>
      <c r="M149" s="114"/>
      <c r="N149" s="106"/>
    </row>
    <row r="150" spans="1:14" ht="39.950000000000003" customHeight="1" x14ac:dyDescent="0.25">
      <c r="A150" s="105"/>
      <c r="B150" s="58"/>
      <c r="C150" s="58"/>
      <c r="D150" s="106"/>
      <c r="E150" s="114"/>
      <c r="F150" s="106"/>
      <c r="G150" s="106"/>
      <c r="H150" s="106"/>
      <c r="I150" s="114"/>
      <c r="J150" s="114"/>
      <c r="K150" s="114"/>
      <c r="L150" s="114"/>
      <c r="M150" s="114"/>
      <c r="N150" s="106"/>
    </row>
    <row r="151" spans="1:14" ht="39.950000000000003" customHeight="1" x14ac:dyDescent="0.25">
      <c r="A151" s="105"/>
      <c r="B151" s="58"/>
      <c r="C151" s="58"/>
      <c r="D151" s="106"/>
      <c r="E151" s="114"/>
      <c r="F151" s="106"/>
      <c r="G151" s="106"/>
      <c r="H151" s="106"/>
      <c r="I151" s="114"/>
      <c r="J151" s="114"/>
      <c r="K151" s="114"/>
      <c r="L151" s="114"/>
      <c r="M151" s="114"/>
      <c r="N151" s="106"/>
    </row>
    <row r="152" spans="1:14" ht="39.950000000000003" customHeight="1" x14ac:dyDescent="0.25">
      <c r="A152" s="105"/>
      <c r="B152" s="58"/>
      <c r="C152" s="58"/>
      <c r="D152" s="106"/>
      <c r="E152" s="114"/>
      <c r="F152" s="106"/>
      <c r="G152" s="106"/>
      <c r="H152" s="106"/>
      <c r="I152" s="114"/>
      <c r="J152" s="114"/>
      <c r="K152" s="114"/>
      <c r="L152" s="114"/>
      <c r="M152" s="114"/>
      <c r="N152" s="106"/>
    </row>
    <row r="153" spans="1:14" ht="39.950000000000003" customHeight="1" x14ac:dyDescent="0.25">
      <c r="A153" s="105"/>
      <c r="B153" s="58"/>
    </row>
    <row r="154" spans="1:14" ht="39.950000000000003" customHeight="1" x14ac:dyDescent="0.25">
      <c r="A154" s="105"/>
      <c r="B154" s="58"/>
    </row>
    <row r="155" spans="1:14" ht="39.950000000000003" customHeight="1" x14ac:dyDescent="0.25">
      <c r="A155" s="105"/>
      <c r="B155" s="58"/>
    </row>
    <row r="156" spans="1:14" ht="39.950000000000003" customHeight="1" x14ac:dyDescent="0.25">
      <c r="A156" s="105"/>
      <c r="B156" s="58"/>
    </row>
    <row r="157" spans="1:14" ht="39.950000000000003" customHeight="1" x14ac:dyDescent="0.25">
      <c r="A157" s="105"/>
      <c r="B157" s="58"/>
    </row>
    <row r="158" spans="1:14" ht="39.950000000000003" customHeight="1" x14ac:dyDescent="0.25">
      <c r="A158" s="105"/>
      <c r="B158" s="58"/>
    </row>
    <row r="159" spans="1:14" ht="39.950000000000003" customHeight="1" x14ac:dyDescent="0.25">
      <c r="A159" s="105"/>
      <c r="B159" s="58"/>
    </row>
    <row r="160" spans="1:14" ht="39.950000000000003" customHeight="1" x14ac:dyDescent="0.25">
      <c r="A160" s="105"/>
      <c r="B160" s="58"/>
    </row>
    <row r="161" spans="1:2" ht="39.950000000000003" customHeight="1" x14ac:dyDescent="0.25">
      <c r="A161" s="105"/>
      <c r="B161" s="58"/>
    </row>
    <row r="162" spans="1:2" ht="39.950000000000003" customHeight="1" x14ac:dyDescent="0.25">
      <c r="A162" s="105"/>
      <c r="B162" s="58"/>
    </row>
    <row r="163" spans="1:2" ht="39.950000000000003" customHeight="1" x14ac:dyDescent="0.25">
      <c r="A163" s="105"/>
      <c r="B163" s="58"/>
    </row>
    <row r="164" spans="1:2" ht="39.950000000000003" customHeight="1" x14ac:dyDescent="0.25">
      <c r="A164" s="105"/>
      <c r="B164" s="58"/>
    </row>
    <row r="165" spans="1:2" ht="39.950000000000003" customHeight="1" x14ac:dyDescent="0.25">
      <c r="A165" s="105"/>
      <c r="B165" s="58"/>
    </row>
    <row r="166" spans="1:2" ht="39.950000000000003" customHeight="1" x14ac:dyDescent="0.25">
      <c r="A166" s="105"/>
      <c r="B166" s="58"/>
    </row>
    <row r="167" spans="1:2" ht="39.950000000000003" customHeight="1" x14ac:dyDescent="0.25">
      <c r="A167" s="105"/>
      <c r="B167" s="58"/>
    </row>
    <row r="168" spans="1:2" ht="39.950000000000003" customHeight="1" x14ac:dyDescent="0.25">
      <c r="A168" s="105"/>
      <c r="B168" s="58"/>
    </row>
    <row r="169" spans="1:2" ht="39.950000000000003" customHeight="1" x14ac:dyDescent="0.25">
      <c r="A169" s="105"/>
      <c r="B169" s="58"/>
    </row>
    <row r="170" spans="1:2" ht="39.950000000000003" customHeight="1" x14ac:dyDescent="0.25">
      <c r="A170" s="105"/>
      <c r="B170" s="58"/>
    </row>
    <row r="171" spans="1:2" ht="39.950000000000003" customHeight="1" x14ac:dyDescent="0.25">
      <c r="A171" s="105"/>
      <c r="B171" s="58"/>
    </row>
    <row r="172" spans="1:2" ht="39.950000000000003" customHeight="1" x14ac:dyDescent="0.25">
      <c r="A172" s="105"/>
      <c r="B172" s="58"/>
    </row>
    <row r="173" spans="1:2" ht="39.950000000000003" customHeight="1" x14ac:dyDescent="0.25">
      <c r="A173" s="105"/>
      <c r="B173" s="58"/>
    </row>
    <row r="174" spans="1:2" ht="39.950000000000003" customHeight="1" x14ac:dyDescent="0.25">
      <c r="A174" s="105"/>
      <c r="B174" s="58"/>
    </row>
    <row r="175" spans="1:2" ht="39.950000000000003" customHeight="1" x14ac:dyDescent="0.25">
      <c r="A175" s="105"/>
      <c r="B175" s="58"/>
    </row>
    <row r="176" spans="1:2" ht="39.950000000000003" customHeight="1" x14ac:dyDescent="0.25">
      <c r="A176" s="105"/>
      <c r="B176" s="58"/>
    </row>
    <row r="177" spans="1:2" ht="39.950000000000003" customHeight="1" x14ac:dyDescent="0.25">
      <c r="A177" s="105"/>
      <c r="B177" s="58"/>
    </row>
    <row r="178" spans="1:2" ht="39.950000000000003" customHeight="1" x14ac:dyDescent="0.25">
      <c r="A178" s="105"/>
      <c r="B178" s="58"/>
    </row>
    <row r="179" spans="1:2" ht="39.950000000000003" customHeight="1" x14ac:dyDescent="0.25">
      <c r="A179" s="105"/>
      <c r="B179" s="58"/>
    </row>
    <row r="180" spans="1:2" ht="39.950000000000003" customHeight="1" x14ac:dyDescent="0.25">
      <c r="A180" s="105"/>
      <c r="B180" s="58"/>
    </row>
  </sheetData>
  <mergeCells count="22">
    <mergeCell ref="A55:C55"/>
    <mergeCell ref="A42:C42"/>
    <mergeCell ref="A43:A47"/>
    <mergeCell ref="B44:D44"/>
    <mergeCell ref="B47:D47"/>
    <mergeCell ref="A48:C48"/>
    <mergeCell ref="A49:A54"/>
    <mergeCell ref="B50:D50"/>
    <mergeCell ref="B52:D52"/>
    <mergeCell ref="B54:D54"/>
    <mergeCell ref="B34:D34"/>
    <mergeCell ref="B36:D36"/>
    <mergeCell ref="B38:D38"/>
    <mergeCell ref="A39:C39"/>
    <mergeCell ref="A40:A41"/>
    <mergeCell ref="B41:D41"/>
    <mergeCell ref="B15:D15"/>
    <mergeCell ref="A2:A6"/>
    <mergeCell ref="B4:D4"/>
    <mergeCell ref="B6:D6"/>
    <mergeCell ref="A7:C7"/>
    <mergeCell ref="B13:D13"/>
  </mergeCells>
  <pageMargins left="0.7" right="0.7" top="0.75" bottom="0.75" header="0.3" footer="0.3"/>
  <pageSetup paperSize="9" scale="4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DFF09-EC7D-4FE9-897F-79D5EE9227E8}">
  <dimension ref="A1:E25"/>
  <sheetViews>
    <sheetView tabSelected="1" topLeftCell="A8" workbookViewId="0">
      <selection activeCell="I20" sqref="I20"/>
    </sheetView>
  </sheetViews>
  <sheetFormatPr baseColWidth="10" defaultRowHeight="15" x14ac:dyDescent="0.25"/>
  <cols>
    <col min="1" max="1" width="1.5703125" customWidth="1"/>
    <col min="2" max="2" width="68.5703125" bestFit="1" customWidth="1"/>
    <col min="3" max="3" width="2.85546875" customWidth="1"/>
    <col min="4" max="4" width="18.5703125" style="87" customWidth="1"/>
    <col min="5" max="5" width="1.5703125" customWidth="1"/>
    <col min="257" max="257" width="1.5703125" customWidth="1"/>
    <col min="258" max="258" width="68.5703125" bestFit="1" customWidth="1"/>
    <col min="259" max="259" width="2.85546875" customWidth="1"/>
    <col min="260" max="260" width="18.5703125" customWidth="1"/>
    <col min="261" max="261" width="1.5703125" customWidth="1"/>
    <col min="513" max="513" width="1.5703125" customWidth="1"/>
    <col min="514" max="514" width="68.5703125" bestFit="1" customWidth="1"/>
    <col min="515" max="515" width="2.85546875" customWidth="1"/>
    <col min="516" max="516" width="18.5703125" customWidth="1"/>
    <col min="517" max="517" width="1.5703125" customWidth="1"/>
    <col min="769" max="769" width="1.5703125" customWidth="1"/>
    <col min="770" max="770" width="68.5703125" bestFit="1" customWidth="1"/>
    <col min="771" max="771" width="2.85546875" customWidth="1"/>
    <col min="772" max="772" width="18.5703125" customWidth="1"/>
    <col min="773" max="773" width="1.5703125" customWidth="1"/>
    <col min="1025" max="1025" width="1.5703125" customWidth="1"/>
    <col min="1026" max="1026" width="68.5703125" bestFit="1" customWidth="1"/>
    <col min="1027" max="1027" width="2.85546875" customWidth="1"/>
    <col min="1028" max="1028" width="18.5703125" customWidth="1"/>
    <col min="1029" max="1029" width="1.5703125" customWidth="1"/>
    <col min="1281" max="1281" width="1.5703125" customWidth="1"/>
    <col min="1282" max="1282" width="68.5703125" bestFit="1" customWidth="1"/>
    <col min="1283" max="1283" width="2.85546875" customWidth="1"/>
    <col min="1284" max="1284" width="18.5703125" customWidth="1"/>
    <col min="1285" max="1285" width="1.5703125" customWidth="1"/>
    <col min="1537" max="1537" width="1.5703125" customWidth="1"/>
    <col min="1538" max="1538" width="68.5703125" bestFit="1" customWidth="1"/>
    <col min="1539" max="1539" width="2.85546875" customWidth="1"/>
    <col min="1540" max="1540" width="18.5703125" customWidth="1"/>
    <col min="1541" max="1541" width="1.5703125" customWidth="1"/>
    <col min="1793" max="1793" width="1.5703125" customWidth="1"/>
    <col min="1794" max="1794" width="68.5703125" bestFit="1" customWidth="1"/>
    <col min="1795" max="1795" width="2.85546875" customWidth="1"/>
    <col min="1796" max="1796" width="18.5703125" customWidth="1"/>
    <col min="1797" max="1797" width="1.5703125" customWidth="1"/>
    <col min="2049" max="2049" width="1.5703125" customWidth="1"/>
    <col min="2050" max="2050" width="68.5703125" bestFit="1" customWidth="1"/>
    <col min="2051" max="2051" width="2.85546875" customWidth="1"/>
    <col min="2052" max="2052" width="18.5703125" customWidth="1"/>
    <col min="2053" max="2053" width="1.5703125" customWidth="1"/>
    <col min="2305" max="2305" width="1.5703125" customWidth="1"/>
    <col min="2306" max="2306" width="68.5703125" bestFit="1" customWidth="1"/>
    <col min="2307" max="2307" width="2.85546875" customWidth="1"/>
    <col min="2308" max="2308" width="18.5703125" customWidth="1"/>
    <col min="2309" max="2309" width="1.5703125" customWidth="1"/>
    <col min="2561" max="2561" width="1.5703125" customWidth="1"/>
    <col min="2562" max="2562" width="68.5703125" bestFit="1" customWidth="1"/>
    <col min="2563" max="2563" width="2.85546875" customWidth="1"/>
    <col min="2564" max="2564" width="18.5703125" customWidth="1"/>
    <col min="2565" max="2565" width="1.5703125" customWidth="1"/>
    <col min="2817" max="2817" width="1.5703125" customWidth="1"/>
    <col min="2818" max="2818" width="68.5703125" bestFit="1" customWidth="1"/>
    <col min="2819" max="2819" width="2.85546875" customWidth="1"/>
    <col min="2820" max="2820" width="18.5703125" customWidth="1"/>
    <col min="2821" max="2821" width="1.5703125" customWidth="1"/>
    <col min="3073" max="3073" width="1.5703125" customWidth="1"/>
    <col min="3074" max="3074" width="68.5703125" bestFit="1" customWidth="1"/>
    <col min="3075" max="3075" width="2.85546875" customWidth="1"/>
    <col min="3076" max="3076" width="18.5703125" customWidth="1"/>
    <col min="3077" max="3077" width="1.5703125" customWidth="1"/>
    <col min="3329" max="3329" width="1.5703125" customWidth="1"/>
    <col min="3330" max="3330" width="68.5703125" bestFit="1" customWidth="1"/>
    <col min="3331" max="3331" width="2.85546875" customWidth="1"/>
    <col min="3332" max="3332" width="18.5703125" customWidth="1"/>
    <col min="3333" max="3333" width="1.5703125" customWidth="1"/>
    <col min="3585" max="3585" width="1.5703125" customWidth="1"/>
    <col min="3586" max="3586" width="68.5703125" bestFit="1" customWidth="1"/>
    <col min="3587" max="3587" width="2.85546875" customWidth="1"/>
    <col min="3588" max="3588" width="18.5703125" customWidth="1"/>
    <col min="3589" max="3589" width="1.5703125" customWidth="1"/>
    <col min="3841" max="3841" width="1.5703125" customWidth="1"/>
    <col min="3842" max="3842" width="68.5703125" bestFit="1" customWidth="1"/>
    <col min="3843" max="3843" width="2.85546875" customWidth="1"/>
    <col min="3844" max="3844" width="18.5703125" customWidth="1"/>
    <col min="3845" max="3845" width="1.5703125" customWidth="1"/>
    <col min="4097" max="4097" width="1.5703125" customWidth="1"/>
    <col min="4098" max="4098" width="68.5703125" bestFit="1" customWidth="1"/>
    <col min="4099" max="4099" width="2.85546875" customWidth="1"/>
    <col min="4100" max="4100" width="18.5703125" customWidth="1"/>
    <col min="4101" max="4101" width="1.5703125" customWidth="1"/>
    <col min="4353" max="4353" width="1.5703125" customWidth="1"/>
    <col min="4354" max="4354" width="68.5703125" bestFit="1" customWidth="1"/>
    <col min="4355" max="4355" width="2.85546875" customWidth="1"/>
    <col min="4356" max="4356" width="18.5703125" customWidth="1"/>
    <col min="4357" max="4357" width="1.5703125" customWidth="1"/>
    <col min="4609" max="4609" width="1.5703125" customWidth="1"/>
    <col min="4610" max="4610" width="68.5703125" bestFit="1" customWidth="1"/>
    <col min="4611" max="4611" width="2.85546875" customWidth="1"/>
    <col min="4612" max="4612" width="18.5703125" customWidth="1"/>
    <col min="4613" max="4613" width="1.5703125" customWidth="1"/>
    <col min="4865" max="4865" width="1.5703125" customWidth="1"/>
    <col min="4866" max="4866" width="68.5703125" bestFit="1" customWidth="1"/>
    <col min="4867" max="4867" width="2.85546875" customWidth="1"/>
    <col min="4868" max="4868" width="18.5703125" customWidth="1"/>
    <col min="4869" max="4869" width="1.5703125" customWidth="1"/>
    <col min="5121" max="5121" width="1.5703125" customWidth="1"/>
    <col min="5122" max="5122" width="68.5703125" bestFit="1" customWidth="1"/>
    <col min="5123" max="5123" width="2.85546875" customWidth="1"/>
    <col min="5124" max="5124" width="18.5703125" customWidth="1"/>
    <col min="5125" max="5125" width="1.5703125" customWidth="1"/>
    <col min="5377" max="5377" width="1.5703125" customWidth="1"/>
    <col min="5378" max="5378" width="68.5703125" bestFit="1" customWidth="1"/>
    <col min="5379" max="5379" width="2.85546875" customWidth="1"/>
    <col min="5380" max="5380" width="18.5703125" customWidth="1"/>
    <col min="5381" max="5381" width="1.5703125" customWidth="1"/>
    <col min="5633" max="5633" width="1.5703125" customWidth="1"/>
    <col min="5634" max="5634" width="68.5703125" bestFit="1" customWidth="1"/>
    <col min="5635" max="5635" width="2.85546875" customWidth="1"/>
    <col min="5636" max="5636" width="18.5703125" customWidth="1"/>
    <col min="5637" max="5637" width="1.5703125" customWidth="1"/>
    <col min="5889" max="5889" width="1.5703125" customWidth="1"/>
    <col min="5890" max="5890" width="68.5703125" bestFit="1" customWidth="1"/>
    <col min="5891" max="5891" width="2.85546875" customWidth="1"/>
    <col min="5892" max="5892" width="18.5703125" customWidth="1"/>
    <col min="5893" max="5893" width="1.5703125" customWidth="1"/>
    <col min="6145" max="6145" width="1.5703125" customWidth="1"/>
    <col min="6146" max="6146" width="68.5703125" bestFit="1" customWidth="1"/>
    <col min="6147" max="6147" width="2.85546875" customWidth="1"/>
    <col min="6148" max="6148" width="18.5703125" customWidth="1"/>
    <col min="6149" max="6149" width="1.5703125" customWidth="1"/>
    <col min="6401" max="6401" width="1.5703125" customWidth="1"/>
    <col min="6402" max="6402" width="68.5703125" bestFit="1" customWidth="1"/>
    <col min="6403" max="6403" width="2.85546875" customWidth="1"/>
    <col min="6404" max="6404" width="18.5703125" customWidth="1"/>
    <col min="6405" max="6405" width="1.5703125" customWidth="1"/>
    <col min="6657" max="6657" width="1.5703125" customWidth="1"/>
    <col min="6658" max="6658" width="68.5703125" bestFit="1" customWidth="1"/>
    <col min="6659" max="6659" width="2.85546875" customWidth="1"/>
    <col min="6660" max="6660" width="18.5703125" customWidth="1"/>
    <col min="6661" max="6661" width="1.5703125" customWidth="1"/>
    <col min="6913" max="6913" width="1.5703125" customWidth="1"/>
    <col min="6914" max="6914" width="68.5703125" bestFit="1" customWidth="1"/>
    <col min="6915" max="6915" width="2.85546875" customWidth="1"/>
    <col min="6916" max="6916" width="18.5703125" customWidth="1"/>
    <col min="6917" max="6917" width="1.5703125" customWidth="1"/>
    <col min="7169" max="7169" width="1.5703125" customWidth="1"/>
    <col min="7170" max="7170" width="68.5703125" bestFit="1" customWidth="1"/>
    <col min="7171" max="7171" width="2.85546875" customWidth="1"/>
    <col min="7172" max="7172" width="18.5703125" customWidth="1"/>
    <col min="7173" max="7173" width="1.5703125" customWidth="1"/>
    <col min="7425" max="7425" width="1.5703125" customWidth="1"/>
    <col min="7426" max="7426" width="68.5703125" bestFit="1" customWidth="1"/>
    <col min="7427" max="7427" width="2.85546875" customWidth="1"/>
    <col min="7428" max="7428" width="18.5703125" customWidth="1"/>
    <col min="7429" max="7429" width="1.5703125" customWidth="1"/>
    <col min="7681" max="7681" width="1.5703125" customWidth="1"/>
    <col min="7682" max="7682" width="68.5703125" bestFit="1" customWidth="1"/>
    <col min="7683" max="7683" width="2.85546875" customWidth="1"/>
    <col min="7684" max="7684" width="18.5703125" customWidth="1"/>
    <col min="7685" max="7685" width="1.5703125" customWidth="1"/>
    <col min="7937" max="7937" width="1.5703125" customWidth="1"/>
    <col min="7938" max="7938" width="68.5703125" bestFit="1" customWidth="1"/>
    <col min="7939" max="7939" width="2.85546875" customWidth="1"/>
    <col min="7940" max="7940" width="18.5703125" customWidth="1"/>
    <col min="7941" max="7941" width="1.5703125" customWidth="1"/>
    <col min="8193" max="8193" width="1.5703125" customWidth="1"/>
    <col min="8194" max="8194" width="68.5703125" bestFit="1" customWidth="1"/>
    <col min="8195" max="8195" width="2.85546875" customWidth="1"/>
    <col min="8196" max="8196" width="18.5703125" customWidth="1"/>
    <col min="8197" max="8197" width="1.5703125" customWidth="1"/>
    <col min="8449" max="8449" width="1.5703125" customWidth="1"/>
    <col min="8450" max="8450" width="68.5703125" bestFit="1" customWidth="1"/>
    <col min="8451" max="8451" width="2.85546875" customWidth="1"/>
    <col min="8452" max="8452" width="18.5703125" customWidth="1"/>
    <col min="8453" max="8453" width="1.5703125" customWidth="1"/>
    <col min="8705" max="8705" width="1.5703125" customWidth="1"/>
    <col min="8706" max="8706" width="68.5703125" bestFit="1" customWidth="1"/>
    <col min="8707" max="8707" width="2.85546875" customWidth="1"/>
    <col min="8708" max="8708" width="18.5703125" customWidth="1"/>
    <col min="8709" max="8709" width="1.5703125" customWidth="1"/>
    <col min="8961" max="8961" width="1.5703125" customWidth="1"/>
    <col min="8962" max="8962" width="68.5703125" bestFit="1" customWidth="1"/>
    <col min="8963" max="8963" width="2.85546875" customWidth="1"/>
    <col min="8964" max="8964" width="18.5703125" customWidth="1"/>
    <col min="8965" max="8965" width="1.5703125" customWidth="1"/>
    <col min="9217" max="9217" width="1.5703125" customWidth="1"/>
    <col min="9218" max="9218" width="68.5703125" bestFit="1" customWidth="1"/>
    <col min="9219" max="9219" width="2.85546875" customWidth="1"/>
    <col min="9220" max="9220" width="18.5703125" customWidth="1"/>
    <col min="9221" max="9221" width="1.5703125" customWidth="1"/>
    <col min="9473" max="9473" width="1.5703125" customWidth="1"/>
    <col min="9474" max="9474" width="68.5703125" bestFit="1" customWidth="1"/>
    <col min="9475" max="9475" width="2.85546875" customWidth="1"/>
    <col min="9476" max="9476" width="18.5703125" customWidth="1"/>
    <col min="9477" max="9477" width="1.5703125" customWidth="1"/>
    <col min="9729" max="9729" width="1.5703125" customWidth="1"/>
    <col min="9730" max="9730" width="68.5703125" bestFit="1" customWidth="1"/>
    <col min="9731" max="9731" width="2.85546875" customWidth="1"/>
    <col min="9732" max="9732" width="18.5703125" customWidth="1"/>
    <col min="9733" max="9733" width="1.5703125" customWidth="1"/>
    <col min="9985" max="9985" width="1.5703125" customWidth="1"/>
    <col min="9986" max="9986" width="68.5703125" bestFit="1" customWidth="1"/>
    <col min="9987" max="9987" width="2.85546875" customWidth="1"/>
    <col min="9988" max="9988" width="18.5703125" customWidth="1"/>
    <col min="9989" max="9989" width="1.5703125" customWidth="1"/>
    <col min="10241" max="10241" width="1.5703125" customWidth="1"/>
    <col min="10242" max="10242" width="68.5703125" bestFit="1" customWidth="1"/>
    <col min="10243" max="10243" width="2.85546875" customWidth="1"/>
    <col min="10244" max="10244" width="18.5703125" customWidth="1"/>
    <col min="10245" max="10245" width="1.5703125" customWidth="1"/>
    <col min="10497" max="10497" width="1.5703125" customWidth="1"/>
    <col min="10498" max="10498" width="68.5703125" bestFit="1" customWidth="1"/>
    <col min="10499" max="10499" width="2.85546875" customWidth="1"/>
    <col min="10500" max="10500" width="18.5703125" customWidth="1"/>
    <col min="10501" max="10501" width="1.5703125" customWidth="1"/>
    <col min="10753" max="10753" width="1.5703125" customWidth="1"/>
    <col min="10754" max="10754" width="68.5703125" bestFit="1" customWidth="1"/>
    <col min="10755" max="10755" width="2.85546875" customWidth="1"/>
    <col min="10756" max="10756" width="18.5703125" customWidth="1"/>
    <col min="10757" max="10757" width="1.5703125" customWidth="1"/>
    <col min="11009" max="11009" width="1.5703125" customWidth="1"/>
    <col min="11010" max="11010" width="68.5703125" bestFit="1" customWidth="1"/>
    <col min="11011" max="11011" width="2.85546875" customWidth="1"/>
    <col min="11012" max="11012" width="18.5703125" customWidth="1"/>
    <col min="11013" max="11013" width="1.5703125" customWidth="1"/>
    <col min="11265" max="11265" width="1.5703125" customWidth="1"/>
    <col min="11266" max="11266" width="68.5703125" bestFit="1" customWidth="1"/>
    <col min="11267" max="11267" width="2.85546875" customWidth="1"/>
    <col min="11268" max="11268" width="18.5703125" customWidth="1"/>
    <col min="11269" max="11269" width="1.5703125" customWidth="1"/>
    <col min="11521" max="11521" width="1.5703125" customWidth="1"/>
    <col min="11522" max="11522" width="68.5703125" bestFit="1" customWidth="1"/>
    <col min="11523" max="11523" width="2.85546875" customWidth="1"/>
    <col min="11524" max="11524" width="18.5703125" customWidth="1"/>
    <col min="11525" max="11525" width="1.5703125" customWidth="1"/>
    <col min="11777" max="11777" width="1.5703125" customWidth="1"/>
    <col min="11778" max="11778" width="68.5703125" bestFit="1" customWidth="1"/>
    <col min="11779" max="11779" width="2.85546875" customWidth="1"/>
    <col min="11780" max="11780" width="18.5703125" customWidth="1"/>
    <col min="11781" max="11781" width="1.5703125" customWidth="1"/>
    <col min="12033" max="12033" width="1.5703125" customWidth="1"/>
    <col min="12034" max="12034" width="68.5703125" bestFit="1" customWidth="1"/>
    <col min="12035" max="12035" width="2.85546875" customWidth="1"/>
    <col min="12036" max="12036" width="18.5703125" customWidth="1"/>
    <col min="12037" max="12037" width="1.5703125" customWidth="1"/>
    <col min="12289" max="12289" width="1.5703125" customWidth="1"/>
    <col min="12290" max="12290" width="68.5703125" bestFit="1" customWidth="1"/>
    <col min="12291" max="12291" width="2.85546875" customWidth="1"/>
    <col min="12292" max="12292" width="18.5703125" customWidth="1"/>
    <col min="12293" max="12293" width="1.5703125" customWidth="1"/>
    <col min="12545" max="12545" width="1.5703125" customWidth="1"/>
    <col min="12546" max="12546" width="68.5703125" bestFit="1" customWidth="1"/>
    <col min="12547" max="12547" width="2.85546875" customWidth="1"/>
    <col min="12548" max="12548" width="18.5703125" customWidth="1"/>
    <col min="12549" max="12549" width="1.5703125" customWidth="1"/>
    <col min="12801" max="12801" width="1.5703125" customWidth="1"/>
    <col min="12802" max="12802" width="68.5703125" bestFit="1" customWidth="1"/>
    <col min="12803" max="12803" width="2.85546875" customWidth="1"/>
    <col min="12804" max="12804" width="18.5703125" customWidth="1"/>
    <col min="12805" max="12805" width="1.5703125" customWidth="1"/>
    <col min="13057" max="13057" width="1.5703125" customWidth="1"/>
    <col min="13058" max="13058" width="68.5703125" bestFit="1" customWidth="1"/>
    <col min="13059" max="13059" width="2.85546875" customWidth="1"/>
    <col min="13060" max="13060" width="18.5703125" customWidth="1"/>
    <col min="13061" max="13061" width="1.5703125" customWidth="1"/>
    <col min="13313" max="13313" width="1.5703125" customWidth="1"/>
    <col min="13314" max="13314" width="68.5703125" bestFit="1" customWidth="1"/>
    <col min="13315" max="13315" width="2.85546875" customWidth="1"/>
    <col min="13316" max="13316" width="18.5703125" customWidth="1"/>
    <col min="13317" max="13317" width="1.5703125" customWidth="1"/>
    <col min="13569" max="13569" width="1.5703125" customWidth="1"/>
    <col min="13570" max="13570" width="68.5703125" bestFit="1" customWidth="1"/>
    <col min="13571" max="13571" width="2.85546875" customWidth="1"/>
    <col min="13572" max="13572" width="18.5703125" customWidth="1"/>
    <col min="13573" max="13573" width="1.5703125" customWidth="1"/>
    <col min="13825" max="13825" width="1.5703125" customWidth="1"/>
    <col min="13826" max="13826" width="68.5703125" bestFit="1" customWidth="1"/>
    <col min="13827" max="13827" width="2.85546875" customWidth="1"/>
    <col min="13828" max="13828" width="18.5703125" customWidth="1"/>
    <col min="13829" max="13829" width="1.5703125" customWidth="1"/>
    <col min="14081" max="14081" width="1.5703125" customWidth="1"/>
    <col min="14082" max="14082" width="68.5703125" bestFit="1" customWidth="1"/>
    <col min="14083" max="14083" width="2.85546875" customWidth="1"/>
    <col min="14084" max="14084" width="18.5703125" customWidth="1"/>
    <col min="14085" max="14085" width="1.5703125" customWidth="1"/>
    <col min="14337" max="14337" width="1.5703125" customWidth="1"/>
    <col min="14338" max="14338" width="68.5703125" bestFit="1" customWidth="1"/>
    <col min="14339" max="14339" width="2.85546875" customWidth="1"/>
    <col min="14340" max="14340" width="18.5703125" customWidth="1"/>
    <col min="14341" max="14341" width="1.5703125" customWidth="1"/>
    <col min="14593" max="14593" width="1.5703125" customWidth="1"/>
    <col min="14594" max="14594" width="68.5703125" bestFit="1" customWidth="1"/>
    <col min="14595" max="14595" width="2.85546875" customWidth="1"/>
    <col min="14596" max="14596" width="18.5703125" customWidth="1"/>
    <col min="14597" max="14597" width="1.5703125" customWidth="1"/>
    <col min="14849" max="14849" width="1.5703125" customWidth="1"/>
    <col min="14850" max="14850" width="68.5703125" bestFit="1" customWidth="1"/>
    <col min="14851" max="14851" width="2.85546875" customWidth="1"/>
    <col min="14852" max="14852" width="18.5703125" customWidth="1"/>
    <col min="14853" max="14853" width="1.5703125" customWidth="1"/>
    <col min="15105" max="15105" width="1.5703125" customWidth="1"/>
    <col min="15106" max="15106" width="68.5703125" bestFit="1" customWidth="1"/>
    <col min="15107" max="15107" width="2.85546875" customWidth="1"/>
    <col min="15108" max="15108" width="18.5703125" customWidth="1"/>
    <col min="15109" max="15109" width="1.5703125" customWidth="1"/>
    <col min="15361" max="15361" width="1.5703125" customWidth="1"/>
    <col min="15362" max="15362" width="68.5703125" bestFit="1" customWidth="1"/>
    <col min="15363" max="15363" width="2.85546875" customWidth="1"/>
    <col min="15364" max="15364" width="18.5703125" customWidth="1"/>
    <col min="15365" max="15365" width="1.5703125" customWidth="1"/>
    <col min="15617" max="15617" width="1.5703125" customWidth="1"/>
    <col min="15618" max="15618" width="68.5703125" bestFit="1" customWidth="1"/>
    <col min="15619" max="15619" width="2.85546875" customWidth="1"/>
    <col min="15620" max="15620" width="18.5703125" customWidth="1"/>
    <col min="15621" max="15621" width="1.5703125" customWidth="1"/>
    <col min="15873" max="15873" width="1.5703125" customWidth="1"/>
    <col min="15874" max="15874" width="68.5703125" bestFit="1" customWidth="1"/>
    <col min="15875" max="15875" width="2.85546875" customWidth="1"/>
    <col min="15876" max="15876" width="18.5703125" customWidth="1"/>
    <col min="15877" max="15877" width="1.5703125" customWidth="1"/>
    <col min="16129" max="16129" width="1.5703125" customWidth="1"/>
    <col min="16130" max="16130" width="68.5703125" bestFit="1" customWidth="1"/>
    <col min="16131" max="16131" width="2.85546875" customWidth="1"/>
    <col min="16132" max="16132" width="18.5703125" customWidth="1"/>
    <col min="16133" max="16133" width="1.5703125" customWidth="1"/>
  </cols>
  <sheetData>
    <row r="1" spans="1:5" ht="15.75" thickBot="1" x14ac:dyDescent="0.3">
      <c r="A1" s="1"/>
      <c r="B1" s="1"/>
      <c r="C1" s="1"/>
      <c r="D1" s="79"/>
      <c r="E1" s="1"/>
    </row>
    <row r="2" spans="1:5" ht="18.75" x14ac:dyDescent="0.25">
      <c r="A2" s="1"/>
      <c r="B2" s="135" t="s">
        <v>126</v>
      </c>
      <c r="C2" s="136"/>
      <c r="D2" s="137"/>
      <c r="E2" s="1"/>
    </row>
    <row r="3" spans="1:5" ht="18.75" x14ac:dyDescent="0.25">
      <c r="A3" s="1"/>
      <c r="B3" s="22" t="s">
        <v>127</v>
      </c>
      <c r="C3" s="23"/>
      <c r="D3" s="80" t="s">
        <v>128</v>
      </c>
      <c r="E3" s="1"/>
    </row>
    <row r="4" spans="1:5" ht="18.75" x14ac:dyDescent="0.25">
      <c r="A4" s="1"/>
      <c r="B4" s="24"/>
      <c r="C4" s="25"/>
      <c r="D4" s="81"/>
      <c r="E4" s="1"/>
    </row>
    <row r="5" spans="1:5" ht="30" customHeight="1" x14ac:dyDescent="0.25">
      <c r="A5" s="1"/>
      <c r="B5" s="26" t="s">
        <v>129</v>
      </c>
      <c r="C5" s="27"/>
      <c r="D5" s="82">
        <f>'Liquidació PTTO 2020'!F15</f>
        <v>-70286</v>
      </c>
      <c r="E5" s="1"/>
    </row>
    <row r="6" spans="1:5" ht="30" customHeight="1" x14ac:dyDescent="0.25">
      <c r="A6" s="1"/>
      <c r="B6" s="28" t="s">
        <v>130</v>
      </c>
      <c r="C6" s="29"/>
      <c r="D6" s="83"/>
      <c r="E6" s="1"/>
    </row>
    <row r="7" spans="1:5" ht="30" customHeight="1" x14ac:dyDescent="0.25">
      <c r="A7" s="1"/>
      <c r="B7" s="28" t="s">
        <v>131</v>
      </c>
      <c r="C7" s="29"/>
      <c r="D7" s="83"/>
      <c r="E7" s="1"/>
    </row>
    <row r="8" spans="1:5" ht="30" customHeight="1" x14ac:dyDescent="0.25">
      <c r="A8" s="1"/>
      <c r="B8" s="30"/>
      <c r="C8" s="31"/>
      <c r="D8" s="84"/>
      <c r="E8" s="1"/>
    </row>
    <row r="9" spans="1:5" ht="30" customHeight="1" x14ac:dyDescent="0.25">
      <c r="A9" s="1"/>
      <c r="B9" s="28" t="s">
        <v>132</v>
      </c>
      <c r="C9" s="29"/>
      <c r="D9" s="85">
        <v>-88726</v>
      </c>
      <c r="E9" s="1"/>
    </row>
    <row r="10" spans="1:5" ht="30" customHeight="1" x14ac:dyDescent="0.25">
      <c r="A10" s="1"/>
      <c r="B10" s="28" t="s">
        <v>133</v>
      </c>
      <c r="C10" s="29"/>
      <c r="D10" s="83"/>
      <c r="E10" s="1"/>
    </row>
    <row r="11" spans="1:5" ht="30" customHeight="1" x14ac:dyDescent="0.25">
      <c r="A11" s="1"/>
      <c r="B11" s="28" t="s">
        <v>134</v>
      </c>
      <c r="C11" s="29"/>
      <c r="D11" s="85"/>
      <c r="E11" s="1"/>
    </row>
    <row r="12" spans="1:5" ht="30" customHeight="1" x14ac:dyDescent="0.25">
      <c r="A12" s="1"/>
      <c r="B12" s="28" t="s">
        <v>135</v>
      </c>
      <c r="C12" s="29"/>
      <c r="D12" s="83"/>
      <c r="E12" s="1"/>
    </row>
    <row r="13" spans="1:5" ht="30" customHeight="1" x14ac:dyDescent="0.25">
      <c r="A13" s="1"/>
      <c r="B13" s="30"/>
      <c r="C13" s="31"/>
      <c r="D13" s="84"/>
      <c r="E13" s="1"/>
    </row>
    <row r="14" spans="1:5" ht="30" customHeight="1" x14ac:dyDescent="0.25">
      <c r="A14" s="1"/>
      <c r="B14" s="28" t="s">
        <v>136</v>
      </c>
      <c r="C14" s="29"/>
      <c r="D14" s="85">
        <v>68225.72</v>
      </c>
      <c r="E14" s="1"/>
    </row>
    <row r="15" spans="1:5" ht="30" customHeight="1" x14ac:dyDescent="0.25">
      <c r="A15" s="1"/>
      <c r="B15" s="28" t="s">
        <v>137</v>
      </c>
      <c r="C15" s="29"/>
      <c r="D15" s="83"/>
      <c r="E15" s="1"/>
    </row>
    <row r="16" spans="1:5" ht="30" customHeight="1" x14ac:dyDescent="0.25">
      <c r="A16" s="1"/>
      <c r="B16" s="28" t="s">
        <v>138</v>
      </c>
      <c r="C16" s="29"/>
      <c r="D16" s="85"/>
      <c r="E16" s="1"/>
    </row>
    <row r="17" spans="1:5" ht="30" customHeight="1" x14ac:dyDescent="0.25">
      <c r="A17" s="1"/>
      <c r="B17" s="28" t="s">
        <v>139</v>
      </c>
      <c r="C17" s="29"/>
      <c r="D17" s="83"/>
      <c r="E17" s="1"/>
    </row>
    <row r="18" spans="1:5" ht="30" customHeight="1" x14ac:dyDescent="0.25">
      <c r="A18" s="1"/>
      <c r="B18" s="28" t="s">
        <v>140</v>
      </c>
      <c r="C18" s="29"/>
      <c r="D18" s="83">
        <v>26385</v>
      </c>
      <c r="E18" s="1"/>
    </row>
    <row r="19" spans="1:5" ht="30" customHeight="1" x14ac:dyDescent="0.25">
      <c r="A19" s="1"/>
      <c r="B19" s="28" t="s">
        <v>141</v>
      </c>
      <c r="C19" s="29"/>
      <c r="D19" s="83"/>
      <c r="E19" s="1"/>
    </row>
    <row r="20" spans="1:5" ht="30" customHeight="1" x14ac:dyDescent="0.25">
      <c r="A20" s="1"/>
      <c r="B20" s="28" t="s">
        <v>142</v>
      </c>
      <c r="C20" s="29"/>
      <c r="D20" s="85">
        <v>32234</v>
      </c>
      <c r="E20" s="1"/>
    </row>
    <row r="21" spans="1:5" ht="30" customHeight="1" x14ac:dyDescent="0.25">
      <c r="A21" s="1"/>
      <c r="B21" s="30"/>
      <c r="C21" s="31"/>
      <c r="D21" s="84"/>
      <c r="E21" s="1"/>
    </row>
    <row r="22" spans="1:5" ht="30" customHeight="1" x14ac:dyDescent="0.25">
      <c r="A22" s="1"/>
      <c r="B22" s="28" t="s">
        <v>143</v>
      </c>
      <c r="C22" s="29"/>
      <c r="D22" s="85">
        <v>32167</v>
      </c>
      <c r="E22" s="1"/>
    </row>
    <row r="23" spans="1:5" ht="30" customHeight="1" x14ac:dyDescent="0.25">
      <c r="A23" s="1"/>
      <c r="B23" s="30"/>
      <c r="C23" s="31"/>
      <c r="D23" s="84"/>
      <c r="E23" s="1"/>
    </row>
    <row r="24" spans="1:5" ht="30" customHeight="1" thickBot="1" x14ac:dyDescent="0.3">
      <c r="A24" s="1"/>
      <c r="B24" s="32" t="s">
        <v>144</v>
      </c>
      <c r="C24" s="33"/>
      <c r="D24" s="86">
        <f>SUM(D5:D23)</f>
        <v>-0.27999999999883585</v>
      </c>
      <c r="E24" s="1"/>
    </row>
    <row r="25" spans="1:5" ht="9" customHeight="1" x14ac:dyDescent="0.25">
      <c r="A25" s="1"/>
      <c r="B25" s="1"/>
      <c r="C25" s="1"/>
      <c r="D25" s="79"/>
      <c r="E25" s="1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Liquidació PTTO 2020</vt:lpstr>
      <vt:lpstr>Liquidació PTTO 2020 Ingrés</vt:lpstr>
      <vt:lpstr>Liquidació PTTO 2020 Despesa</vt:lpstr>
      <vt:lpstr>Conciliació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Martin Frigols</cp:lastModifiedBy>
  <cp:lastPrinted>2022-07-11T13:51:17Z</cp:lastPrinted>
  <dcterms:created xsi:type="dcterms:W3CDTF">2022-07-08T11:42:22Z</dcterms:created>
  <dcterms:modified xsi:type="dcterms:W3CDTF">2022-07-11T14:39:55Z</dcterms:modified>
</cp:coreProperties>
</file>